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30" windowWidth="17895" windowHeight="7875"/>
  </bookViews>
  <sheets>
    <sheet name="მონაცემები Data" sheetId="6" r:id="rId1"/>
  </sheets>
  <calcPr calcId="145621"/>
</workbook>
</file>

<file path=xl/calcChain.xml><?xml version="1.0" encoding="utf-8"?>
<calcChain xmlns="http://schemas.openxmlformats.org/spreadsheetml/2006/main">
  <c r="G6" i="6" l="1"/>
  <c r="D30" i="6"/>
  <c r="C28" i="6" s="1"/>
  <c r="C30" i="6"/>
  <c r="C29" i="6"/>
  <c r="C27" i="6"/>
  <c r="C26" i="6"/>
  <c r="C25" i="6"/>
  <c r="F6" i="6"/>
  <c r="D6" i="6"/>
  <c r="E5" i="6"/>
  <c r="D5" i="6"/>
  <c r="C5" i="6"/>
  <c r="E4" i="6"/>
  <c r="D4" i="6"/>
  <c r="C4" i="6"/>
  <c r="E3" i="6"/>
  <c r="E6" i="6" s="1"/>
  <c r="D3" i="6"/>
  <c r="C3" i="6"/>
  <c r="C6" i="6" s="1"/>
</calcChain>
</file>

<file path=xl/sharedStrings.xml><?xml version="1.0" encoding="utf-8"?>
<sst xmlns="http://schemas.openxmlformats.org/spreadsheetml/2006/main" count="35" uniqueCount="35">
  <si>
    <t>სულ</t>
  </si>
  <si>
    <t>იანვარი-ივნისი</t>
  </si>
  <si>
    <t>ასკ 45-ე მუხლი</t>
  </si>
  <si>
    <t>სსკ 273-ე მუხლი</t>
  </si>
  <si>
    <t>სსკ 260-ე მუხლი</t>
  </si>
  <si>
    <t>In 2009 40000 and in 2012 45000 Problem Drug Users have been estimated.</t>
  </si>
  <si>
    <t>Injected drugs:
Until 2011 heroin, subutex, homemade opioids, homemade methamphetamins and others (thianeptin etc)
Since 2010-2011 mostly homemade opioids (“crocodile”) and homemade methamphetamines and amphetamines (“Vint” “jeff”)</t>
  </si>
  <si>
    <t>National prevalence estimates for the injection drug users equals  to 1,65 (1,63 - 1,67) %
(source: Estimating the Prevalence of Injection Drug Use in Georgia, 2012, BPU)</t>
  </si>
  <si>
    <t>http://www.altgeorgia.ge/2012/myfiles/narkotestireba%20GEO-1.pdf</t>
  </si>
  <si>
    <t>ნარკოტიკების მოხმარებასტან დაკავშირებული სასჯელის შემდეგ, ნარკომომხმარებელმა ნარკოტიკების მოხმარება</t>
  </si>
  <si>
    <t>გააგრძელა</t>
  </si>
  <si>
    <t>შეწყვიტა</t>
  </si>
  <si>
    <t>ნარკოტიკების მოხმარება შეწყვიტეს:</t>
  </si>
  <si>
    <t>1 თვით</t>
  </si>
  <si>
    <t>2-5 თვით</t>
  </si>
  <si>
    <t>6-9 თვით</t>
  </si>
  <si>
    <t>10-11 თვით</t>
  </si>
  <si>
    <t>11 თვეზე მეტი ხნით</t>
  </si>
  <si>
    <t>Total</t>
  </si>
  <si>
    <t>გამოვლენილი ფაქტები</t>
  </si>
  <si>
    <t>Convinctions</t>
  </si>
  <si>
    <t>January-June</t>
  </si>
  <si>
    <t>Article 45</t>
  </si>
  <si>
    <t>Article 273</t>
  </si>
  <si>
    <t>Article 260</t>
  </si>
  <si>
    <t>Increase 2013-2012</t>
  </si>
  <si>
    <t>After punishment related to illicit drug use:</t>
  </si>
  <si>
    <t>Continued using drugs</t>
  </si>
  <si>
    <t>Stopped using drugs</t>
  </si>
  <si>
    <t xml:space="preserve">Length of absistence </t>
  </si>
  <si>
    <t>1 month</t>
  </si>
  <si>
    <t>2-5 months</t>
  </si>
  <si>
    <t>6-9 months</t>
  </si>
  <si>
    <t>10-11 months</t>
  </si>
  <si>
    <t>more than 11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</si>
</sst>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%"/>
  </numFmts>
  <fonts count="4" x14ac:knownFonts="1"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3" fillId="0" borderId="0" xfId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ltgeorgia.ge/2012/myfiles/narkotestireba%20GEO-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40" workbookViewId="0">
      <selection activeCell="D67" sqref="D67"/>
    </sheetView>
  </sheetViews>
  <sheetFormatPr defaultColWidth="17.140625" defaultRowHeight="12.75" customHeight="1" x14ac:dyDescent="0.2"/>
  <cols>
    <col min="7" max="7" width="20.5703125" bestFit="1" customWidth="1"/>
  </cols>
  <sheetData>
    <row r="1" spans="1:7" ht="12.75" customHeight="1" x14ac:dyDescent="0.2">
      <c r="A1" t="s">
        <v>20</v>
      </c>
      <c r="B1" t="s">
        <v>19</v>
      </c>
      <c r="G1" t="s">
        <v>25</v>
      </c>
    </row>
    <row r="2" spans="1:7" ht="12.75" customHeight="1" x14ac:dyDescent="0.2">
      <c r="A2" t="s">
        <v>21</v>
      </c>
      <c r="B2" t="s">
        <v>1</v>
      </c>
      <c r="C2" s="2">
        <v>2010</v>
      </c>
      <c r="D2" s="2">
        <v>2011</v>
      </c>
      <c r="E2" s="2">
        <v>2012</v>
      </c>
      <c r="F2" s="2">
        <v>2013</v>
      </c>
    </row>
    <row r="3" spans="1:7" ht="12.75" customHeight="1" x14ac:dyDescent="0.2">
      <c r="A3" t="s">
        <v>22</v>
      </c>
      <c r="B3" t="s">
        <v>2</v>
      </c>
      <c r="C3">
        <f>F3-1217</f>
        <v>2674</v>
      </c>
      <c r="D3">
        <f>F3-1404</f>
        <v>2487</v>
      </c>
      <c r="E3">
        <f>F3-976</f>
        <v>2915</v>
      </c>
      <c r="F3">
        <v>3891</v>
      </c>
    </row>
    <row r="4" spans="1:7" ht="12.75" customHeight="1" x14ac:dyDescent="0.2">
      <c r="A4" t="s">
        <v>23</v>
      </c>
      <c r="B4" t="s">
        <v>3</v>
      </c>
      <c r="C4">
        <f>F4-781</f>
        <v>1421</v>
      </c>
      <c r="D4">
        <f>F4-1302</f>
        <v>900</v>
      </c>
      <c r="E4">
        <f>F4-1583</f>
        <v>619</v>
      </c>
      <c r="F4">
        <v>2202</v>
      </c>
    </row>
    <row r="5" spans="1:7" ht="12.75" customHeight="1" x14ac:dyDescent="0.2">
      <c r="A5" t="s">
        <v>24</v>
      </c>
      <c r="B5" t="s">
        <v>4</v>
      </c>
      <c r="C5">
        <f>F5-324</f>
        <v>1103</v>
      </c>
      <c r="D5">
        <f>F5-605</f>
        <v>822</v>
      </c>
      <c r="E5">
        <f>F5-782</f>
        <v>645</v>
      </c>
      <c r="F5">
        <v>1427</v>
      </c>
    </row>
    <row r="6" spans="1:7" ht="12.75" customHeight="1" x14ac:dyDescent="0.2">
      <c r="A6" t="s">
        <v>18</v>
      </c>
      <c r="B6" t="s">
        <v>0</v>
      </c>
      <c r="C6">
        <f>SUM(C3:C5)</f>
        <v>5198</v>
      </c>
      <c r="D6">
        <f>SUM(D3:D5)</f>
        <v>4209</v>
      </c>
      <c r="E6">
        <f>SUM(E3:E5)</f>
        <v>4179</v>
      </c>
      <c r="F6">
        <f>SUM(F3:F5)</f>
        <v>7520</v>
      </c>
      <c r="G6" s="4">
        <f>F6/E6-100%</f>
        <v>0.79947355826752808</v>
      </c>
    </row>
    <row r="10" spans="1:7" ht="12.75" customHeight="1" x14ac:dyDescent="0.2">
      <c r="B10" t="s">
        <v>5</v>
      </c>
    </row>
    <row r="11" spans="1:7" ht="12.75" customHeight="1" x14ac:dyDescent="0.2">
      <c r="B11" t="s">
        <v>6</v>
      </c>
    </row>
    <row r="12" spans="1:7" ht="12.75" customHeight="1" x14ac:dyDescent="0.2">
      <c r="B12" t="s">
        <v>7</v>
      </c>
    </row>
    <row r="15" spans="1:7" ht="12.75" customHeight="1" x14ac:dyDescent="0.2">
      <c r="B15" s="5" t="s">
        <v>8</v>
      </c>
    </row>
    <row r="17" spans="1:4" ht="12.75" customHeight="1" x14ac:dyDescent="0.2">
      <c r="A17" t="s">
        <v>26</v>
      </c>
      <c r="B17" t="s">
        <v>9</v>
      </c>
    </row>
    <row r="20" spans="1:4" ht="12.75" customHeight="1" x14ac:dyDescent="0.2">
      <c r="A20" t="s">
        <v>27</v>
      </c>
      <c r="B20" t="s">
        <v>10</v>
      </c>
      <c r="C20" s="3">
        <v>0.89</v>
      </c>
    </row>
    <row r="21" spans="1:4" ht="12.75" customHeight="1" x14ac:dyDescent="0.2">
      <c r="B21" t="s">
        <v>11</v>
      </c>
      <c r="C21" s="3">
        <v>0.11</v>
      </c>
    </row>
    <row r="22" spans="1:4" ht="12.75" customHeight="1" x14ac:dyDescent="0.2">
      <c r="A22" t="s">
        <v>28</v>
      </c>
    </row>
    <row r="24" spans="1:4" ht="38.25" x14ac:dyDescent="0.2">
      <c r="A24" t="s">
        <v>29</v>
      </c>
      <c r="B24" t="s">
        <v>12</v>
      </c>
    </row>
    <row r="25" spans="1:4" x14ac:dyDescent="0.2">
      <c r="A25" t="s">
        <v>30</v>
      </c>
      <c r="B25" t="s">
        <v>13</v>
      </c>
      <c r="C25" s="1">
        <f t="shared" ref="C25:C30" si="0">D25/$D$30</f>
        <v>0.30555555555555558</v>
      </c>
      <c r="D25">
        <v>11</v>
      </c>
    </row>
    <row r="26" spans="1:4" x14ac:dyDescent="0.2">
      <c r="A26" t="s">
        <v>31</v>
      </c>
      <c r="B26" t="s">
        <v>14</v>
      </c>
      <c r="C26" s="1">
        <f t="shared" si="0"/>
        <v>0.3888888888888889</v>
      </c>
      <c r="D26">
        <v>14</v>
      </c>
    </row>
    <row r="27" spans="1:4" x14ac:dyDescent="0.2">
      <c r="A27" t="s">
        <v>32</v>
      </c>
      <c r="B27" t="s">
        <v>15</v>
      </c>
      <c r="C27" s="1">
        <f t="shared" si="0"/>
        <v>0.22222222222222221</v>
      </c>
      <c r="D27">
        <v>8</v>
      </c>
    </row>
    <row r="28" spans="1:4" x14ac:dyDescent="0.2">
      <c r="A28" t="s">
        <v>33</v>
      </c>
      <c r="B28" t="s">
        <v>16</v>
      </c>
      <c r="C28" s="1">
        <f t="shared" si="0"/>
        <v>8.3333333333333329E-2</v>
      </c>
      <c r="D28">
        <v>3</v>
      </c>
    </row>
    <row r="29" spans="1:4" ht="25.5" x14ac:dyDescent="0.2">
      <c r="A29" t="s">
        <v>34</v>
      </c>
      <c r="B29" t="s">
        <v>17</v>
      </c>
      <c r="C29" s="1">
        <f t="shared" si="0"/>
        <v>0</v>
      </c>
      <c r="D29">
        <v>0</v>
      </c>
    </row>
    <row r="30" spans="1:4" x14ac:dyDescent="0.2">
      <c r="C30" s="1">
        <f t="shared" si="0"/>
        <v>1</v>
      </c>
      <c r="D30" s="3">
        <f>SUM(D25:D29)</f>
        <v>36</v>
      </c>
    </row>
  </sheetData>
  <hyperlinks>
    <hyperlink ref="B15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მონაცემები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jumpstart_admin</cp:lastModifiedBy>
  <dcterms:modified xsi:type="dcterms:W3CDTF">2014-02-04T15:54:01Z</dcterms:modified>
</cp:coreProperties>
</file>