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90" yWindow="585" windowWidth="17895" windowHeight="8640" activeTab="2"/>
  </bookViews>
  <sheets>
    <sheet name="GEO" sheetId="1" r:id="rId1"/>
    <sheet name="ENG" sheetId="2" r:id="rId2"/>
    <sheet name="text" sheetId="3" r:id="rId3"/>
  </sheets>
  <calcPr calcId="145621"/>
</workbook>
</file>

<file path=xl/calcChain.xml><?xml version="1.0" encoding="utf-8"?>
<calcChain xmlns="http://schemas.openxmlformats.org/spreadsheetml/2006/main">
  <c r="G29" i="2" l="1"/>
  <c r="G28" i="2"/>
  <c r="G27" i="2"/>
  <c r="G26" i="2"/>
  <c r="G25" i="2"/>
  <c r="G24" i="2"/>
  <c r="G23" i="2"/>
  <c r="G22" i="2"/>
  <c r="G21" i="2"/>
  <c r="G20" i="2"/>
  <c r="G19" i="2"/>
  <c r="F19" i="2"/>
  <c r="G18" i="2"/>
  <c r="F17" i="2"/>
  <c r="G17" i="2" s="1"/>
  <c r="G16" i="2"/>
  <c r="F16" i="2"/>
  <c r="F15" i="2"/>
  <c r="G15" i="2" s="1"/>
  <c r="G14" i="2"/>
  <c r="G13" i="2"/>
  <c r="G12" i="2"/>
  <c r="F12" i="2"/>
  <c r="G11" i="2"/>
  <c r="G10" i="2"/>
  <c r="G9" i="2"/>
  <c r="G8" i="2"/>
  <c r="G7" i="2"/>
  <c r="G6" i="2"/>
  <c r="A6" i="2"/>
  <c r="A7" i="2" s="1"/>
  <c r="A8" i="2" s="1"/>
  <c r="A9" i="2" s="1"/>
  <c r="A10" i="2" s="1"/>
  <c r="A11" i="2" s="1"/>
  <c r="A12" i="2" s="1"/>
  <c r="A13" i="2" s="1"/>
  <c r="A14" i="2" s="1"/>
  <c r="A15" i="2" s="1"/>
  <c r="A16" i="2" s="1"/>
  <c r="A17" i="2" s="1"/>
  <c r="A18" i="2" s="1"/>
  <c r="A19" i="2" s="1"/>
  <c r="A20" i="2" s="1"/>
  <c r="A21" i="2" s="1"/>
  <c r="A22" i="2" s="1"/>
  <c r="A23" i="2" s="1"/>
  <c r="A24" i="2" s="1"/>
  <c r="A25" i="2" s="1"/>
  <c r="A26" i="2" s="1"/>
  <c r="A27" i="2" s="1"/>
  <c r="A28" i="2" s="1"/>
  <c r="A29" i="2" s="1"/>
  <c r="G5" i="2"/>
  <c r="G4" i="2"/>
  <c r="G28" i="1"/>
  <c r="G27" i="1"/>
  <c r="G26" i="1"/>
  <c r="G25" i="1"/>
  <c r="G24" i="1"/>
  <c r="G23" i="1"/>
  <c r="G22" i="1"/>
  <c r="G21" i="1"/>
  <c r="G20" i="1"/>
  <c r="G19" i="1"/>
  <c r="G18" i="1"/>
  <c r="G17" i="1"/>
  <c r="F17" i="1"/>
  <c r="F16" i="1"/>
  <c r="G16" i="1" s="1"/>
  <c r="G15" i="1"/>
  <c r="G14" i="1"/>
  <c r="G13" i="1"/>
  <c r="G12" i="1"/>
  <c r="G11" i="1"/>
  <c r="G10" i="1"/>
  <c r="G9" i="1"/>
  <c r="G8" i="1"/>
  <c r="G7" i="1"/>
  <c r="G6" i="1"/>
  <c r="G5" i="1"/>
  <c r="A5" i="1"/>
  <c r="A6" i="1" s="1"/>
  <c r="A7" i="1" s="1"/>
  <c r="A8" i="1" s="1"/>
  <c r="A9" i="1" s="1"/>
  <c r="A10" i="1" s="1"/>
  <c r="A11" i="1" s="1"/>
  <c r="A12" i="1" s="1"/>
  <c r="A13" i="1" s="1"/>
  <c r="A14" i="1" s="1"/>
  <c r="A15" i="1" s="1"/>
  <c r="A16" i="1" s="1"/>
  <c r="A17" i="1" s="1"/>
  <c r="A18" i="1" s="1"/>
  <c r="A19" i="1" s="1"/>
  <c r="A20" i="1" s="1"/>
  <c r="A21" i="1" s="1"/>
  <c r="A22" i="1" s="1"/>
  <c r="A23" i="1" s="1"/>
  <c r="A24" i="1" s="1"/>
  <c r="A25" i="1" s="1"/>
  <c r="A26" i="1" s="1"/>
  <c r="A27" i="1" s="1"/>
  <c r="A28" i="1" s="1"/>
  <c r="A29" i="1" s="1"/>
  <c r="G4" i="1"/>
</calcChain>
</file>

<file path=xl/sharedStrings.xml><?xml version="1.0" encoding="utf-8"?>
<sst xmlns="http://schemas.openxmlformats.org/spreadsheetml/2006/main" count="332" uniqueCount="233">
  <si>
    <t>პარლამენტის შენობა</t>
  </si>
  <si>
    <t>კატეგორია</t>
  </si>
  <si>
    <t>სერვისი/პროდუქტი</t>
  </si>
  <si>
    <t>ღირებულება (ლარი)</t>
  </si>
  <si>
    <t>Group</t>
  </si>
  <si>
    <t>Size of group</t>
  </si>
  <si>
    <t>რაოდენობა</t>
  </si>
  <si>
    <t>ამბავი</t>
  </si>
  <si>
    <t>Source</t>
  </si>
  <si>
    <t>Lifestyle</t>
  </si>
  <si>
    <t>ქალის ჩექმა</t>
  </si>
  <si>
    <t>ყველა ქალი საქართველოში</t>
  </si>
  <si>
    <t>ახალი ჩექმა ყოველ მეორე ქალს</t>
  </si>
  <si>
    <t>http://geostat.ge/index.php?action=page&amp;p_id=473&amp;lang=eng</t>
  </si>
  <si>
    <t>15-64 წლის მამაკაცები</t>
  </si>
  <si>
    <t>ამ მატჩის ბილეთი 15-64 წლის მამაკაცთა მესამედს</t>
  </si>
  <si>
    <t>http://www.viagogo.com/Sports-Tickets/Soccer/FC-Barcelona-vs-Real-Madrid-Tickets</t>
  </si>
  <si>
    <t>ცხვირის პლასტიკური ოპერაცია</t>
  </si>
  <si>
    <t>20-29 წლის ქალები</t>
  </si>
  <si>
    <t>ცხვირის პლასტიკური ოპერაცია 20-29 წლის ქალების ნახევარს</t>
  </si>
  <si>
    <t>http://www.geostat.ge/cms/site_images/_files/georgian/population/15.10.2012_krebul%202011.pdf</t>
  </si>
  <si>
    <t>ერთკვირიანი არდადეგები პარიზში</t>
  </si>
  <si>
    <t>გურიის მოსახლეობა</t>
  </si>
  <si>
    <t>ერთკვირიანი საგზური პარიზში ყოველ მეორე გურულს</t>
  </si>
  <si>
    <t>http://www.orbitz.com/shop/home?type=aph&amp;aph.leaveSlice.orig.key=Tbilisi%2C+Georgia+-+Novo+Alexeyevka+%28TBS%29&amp;aph.leaveSlice.dest.key=Paris&amp;aph.leaveSlice.date=05%2F04%2F13&amp;aph.leaveSlice.time=Anytime&amp;aph.returnSlice.date=05%2F12%2F13&amp;aph.returnSlice.time=Anytime&amp;_aph.nonStop=0&amp;_aph.partialStayChked=0&amp;aph.hotel.chkin=05%2F04%2F13&amp;aph.hotel.chkout=05%2F12%2F13&amp;aph.rooms%5B0%5D.adlts=1&amp;aph.rooms%5B0%5D.chlds=0&amp;aph.rooms%5B0%5D.snrs=0&amp;aph.rooms%5B0%5D.chldAge%5B0%5D=&amp;aph.rooms%5B0%5D.chldAge%5B1%5D=&amp;aph.rooms%5B0%5D.chldAge%5B2%5D=&amp;aph.rooms%5B0%5D.chldAge%5B3%5D=&amp;aph.rooms%5B0%5D.chldAge%5B4%5D=&amp;aph.hname=&amp;search=Search</t>
  </si>
  <si>
    <t>$3486.78 -&gt; 5784.52 lari http://ka.wikipedia.org/wiki/%E1%83%92%E1%83%A3%E1%83%A0%E1%83%98%E1%83%98%E1%83%A1_%E1%83%9B%E1%83%AE%E1%83%90%E1%83%A0%E1%83%94</t>
  </si>
  <si>
    <t>განათლება</t>
  </si>
  <si>
    <t>4 წლის სწავლის გადასახადი ბაკალავრებისთვის კერძო უმაღლეს სასწავლებელში</t>
  </si>
  <si>
    <t>აბიტურიენტები</t>
  </si>
  <si>
    <t>ყველაზე ძვირ უნივერსიტეტში 4-წლიანი სწავლა აბიტურიენტთა მესამედს</t>
  </si>
  <si>
    <t>http://www.naec.ge/erovnuli-erovnuli-gamocdebi/ertiani-erovnuli-gamocdebi-siakhleebi/2904-endoftheunifiednationalexaminations2012.html?lang=ka-GE</t>
  </si>
  <si>
    <t>7000 ლარი * 4 წლის განმავლობაში</t>
  </si>
  <si>
    <t>ევროპაში (ბრიტანეთი) სრული სამაგისტრო კურსი</t>
  </si>
  <si>
    <t>მაგისტრატურის სტუდენტები</t>
  </si>
  <si>
    <t>ბრიტანული სამაგისტრო განათლება მაგისტრანტთა 60%-ს</t>
  </si>
  <si>
    <t>8851 მაგისტრანტი საქართველოში 2009-2010</t>
  </si>
  <si>
    <t>მასწავლებლის ყოველთვიური ხელფასი (1 წელი)</t>
  </si>
  <si>
    <t>ყოველთვიური</t>
  </si>
  <si>
    <t>488 ლარით გაზრდილი ხელფასი მასწავლებლებს 1 წლით</t>
  </si>
  <si>
    <t>http://geostat.ge/?action=page&amp;p_id=205&amp;lang=geo</t>
  </si>
  <si>
    <t>დაზღვევა (30-ლარიანი საბაზისო პაკეტი)</t>
  </si>
  <si>
    <t>სტუდენტები</t>
  </si>
  <si>
    <t>დაზღვევა ყველა სტუდენტს 10 წლის განმავლობაში</t>
  </si>
  <si>
    <t>http://www.geostat.ge/?action=page&amp;p_id=205&amp;lang=geo</t>
  </si>
  <si>
    <t>ელექტრონიკა</t>
  </si>
  <si>
    <t>iphone 5</t>
  </si>
  <si>
    <t>გორის და რუსთავის მოსახლეობა</t>
  </si>
  <si>
    <t>iphone 5 რუსთავისა და გორის ყველა მოსახლეს</t>
  </si>
  <si>
    <t>http://www.alta.com.ge/geo/products.php?action=details&amp;id=53604</t>
  </si>
  <si>
    <t>ipad 3 w/ retina display</t>
  </si>
  <si>
    <t>სკოლის მოსწავლეები</t>
  </si>
  <si>
    <t>აიპადი მოსწავლეთა 65%</t>
  </si>
  <si>
    <t>http://www.alta.com.ge/geo/products.php?action=details&amp;id=53002 
http://www.geostat.ge/?action=page&amp;p_id=205&amp;lang=geo</t>
  </si>
  <si>
    <t>macbook pro 13"</t>
  </si>
  <si>
    <t>macbook  ყველა სტუდენტს</t>
  </si>
  <si>
    <t>http://www.alta.com.ge/geo/products.php?action=details&amp;id=54242</t>
  </si>
  <si>
    <t>samsung 40" led tv</t>
  </si>
  <si>
    <t>ბათუმის და ქუთაისის მოსახლეობა</t>
  </si>
  <si>
    <t>პლაზმური ტელევიზორი ბათუმისა და ქუთაისის მოსახლეობას</t>
  </si>
  <si>
    <t>http://www.alta.com.ge/geo/products.php?action=details&amp;id=51933</t>
  </si>
  <si>
    <t>http://ka.wikipedia.org/wiki/%E1%83%A5%E1%83%A3%E1%83%97%E1%83%90%E1%83%98%E1%83%A1%E1%83%98
http://ka.wikipedia.org/wiki/%E1%83%91%E1%83%90%E1%83%97%E1%83%A3%E1%83%9B%E1%83%98</t>
  </si>
  <si>
    <t>კვება</t>
  </si>
  <si>
    <t>ხაჭაპური და გამაგრილებელი სასმელი</t>
  </si>
  <si>
    <t>http://en.wikipedia.org/wiki/List_of_countries_by_population</t>
  </si>
  <si>
    <t>შაქარი (50 კგ)</t>
  </si>
  <si>
    <t>ოჯახები (მოსახლეობა/4)</t>
  </si>
  <si>
    <t>4 ტომარა შაქარი ყველა ოჯახს საქართველოში</t>
  </si>
  <si>
    <t>http://netgazeti.ge/GE/105/business/10594/</t>
  </si>
  <si>
    <t>პური - 1 ლავაში</t>
  </si>
  <si>
    <t>საქართველოს მოსახლეობა</t>
  </si>
  <si>
    <t>100 ლავაში საქართველოს ყველა მოსახლეს</t>
  </si>
  <si>
    <t>გოჭი (საახალწლო)</t>
  </si>
  <si>
    <t>2 გოჭი საახალწლო სუფრისთვის საქართველოს ყველა ოჯახის</t>
  </si>
  <si>
    <t>http://www.agro.ge/index.php?m=1223</t>
  </si>
  <si>
    <t>ქართული ლუდი (1 ლიტრი)</t>
  </si>
  <si>
    <t>საქართველოს ზრდასრული მოსახლეობა</t>
  </si>
  <si>
    <t>50 ლ. ლუდი ყველა ზრდასრულ მოსახლეს</t>
  </si>
  <si>
    <t>ცენტრალური საარჩევნო კომისიის 2012 წლის საარჩევნო სია</t>
  </si>
  <si>
    <t>ქართული ღვინო (1 ბოთლი - 1.25 ლიტრი)</t>
  </si>
  <si>
    <t>საფრანგეთის მოსახლეობა</t>
  </si>
  <si>
    <t>1 ბოთლი ქართული ღვინო ზრდასრულ ფრანგთა ნახევარს</t>
  </si>
  <si>
    <t>სუფრა მთელი ერისთვის</t>
  </si>
  <si>
    <t>რესტორანი მთელ ერს 2-ჯერ</t>
  </si>
  <si>
    <t>40 ლარი ერთ მოსახლეზე</t>
  </si>
  <si>
    <t>სოციალური</t>
  </si>
  <si>
    <t>ავტობუსითა და მეტროთი მგზავრობა - 50 თ.</t>
  </si>
  <si>
    <t>წლის განმავლობაში მგზავრთა რაოდენობა</t>
  </si>
  <si>
    <t>უფასო საზოგადოებრივი ტრანსპორტი თბილისში 5 წლით</t>
  </si>
  <si>
    <t>http://ttc.com.ge/?lang_id=ENG&amp;sec_id=1</t>
  </si>
  <si>
    <t>თბილისის ტრანსპორტის კომპანია 2011 წლის წლიური შედეგი - 145,200,000 მგზავრი 2011 წლის განმავლობაში
* 0.5 ლარი ერთი მგზავრობა -&gt; 5 წლის განმავლობაში მეტროს და ავტობუსის მგზავრთა მგზავრობის საფასური</t>
  </si>
  <si>
    <t>ძროხა</t>
  </si>
  <si>
    <t>სოფლად მცხოვრები მოსახლეობა</t>
  </si>
  <si>
    <t>ძროხა სოფლად მცხოვრებ ყოველ მეშვიდე ადამიანს</t>
  </si>
  <si>
    <t>http://www.agro.ge/index.php?m=1223 http://www.geostat.ge/?action=page&amp;p_id=151&amp;lang=geo</t>
  </si>
  <si>
    <t>პრეზიდენტის სასახლის ელექტროენერგიის გადასახადი 1 წლის მანძილზე</t>
  </si>
  <si>
    <t>პრეზიდენტის განათებული სასახლე იქნებოდა 4-ნახევარი საუკუნის განმავლობაში</t>
  </si>
  <si>
    <t>http://www.civil.ge/eng/article.php?id=25412</t>
  </si>
  <si>
    <t>ბინის ქირა თბილისში (12 თვე; 500 ლარი თვეში)</t>
  </si>
  <si>
    <t>სამაჩაბლოდან დევნილი ოჯახები</t>
  </si>
  <si>
    <t>ბინა თბილისში სამაჩაბლოდან დევნილ ოჯახებს 10 წლით</t>
  </si>
  <si>
    <t>makler.ge; 6517 IDP იძულებით გადაადგილებული პირთა ოჯახები 2008 წლის ომის შედეგად</t>
  </si>
  <si>
    <t>შემოსავალი</t>
  </si>
  <si>
    <t>პენსია ერთი წლის განმავლობაში</t>
  </si>
  <si>
    <t>თვიურად</t>
  </si>
  <si>
    <t>45 ლარით გაზრდილი პენსია პენსიონერებს 1 წლით</t>
  </si>
  <si>
    <t>http://www.cesko.ge/index.php?lang_id=GEO</t>
  </si>
  <si>
    <t>64 წელს ზემოთ ადამიანების რაოდენობა = 661743; საარჩევნო სიიდან</t>
  </si>
  <si>
    <t>იძულებით გადაადგილებულ პირთა ოჯახები</t>
  </si>
  <si>
    <t>4 058 ლარი იძულებით გადაადგილებულ პირთა ოჯახებს</t>
  </si>
  <si>
    <t>http://www.internal-displacement.org/idmc/website/countries.nsf/(httpEnvelopes)/9E7CFF18A02827D1C12579C6006EDEA1?OpenDocument</t>
  </si>
  <si>
    <t>ბუნებრივი აირის გადასახადი ზამთრის თვეებში</t>
  </si>
  <si>
    <t>ყველა უმწეო ოჯახი</t>
  </si>
  <si>
    <t>გათბობის გადასახადი 132 000 უმწეო ოჯახს 3 ზამთრის განმავლობაში</t>
  </si>
  <si>
    <t>200 ლარი თვეში * 4 თვის განმავლობაში</t>
  </si>
  <si>
    <t>ძველი და ახალი იძულებით გადაადგილებული პირები (1990 და 2008 წლის შემდგომ): 256 385 (88 696 ოჯახი); 
ორჯერ იძულებით გადაადგილებული პირები (1990-იან წლებში და 2008 წელს კიდევ ერთხელ): 3 429 (1 433 ოჯახი);
დარეგისტრირებული ახალი იძულებით გადაადგილებული პირები (2008 წლის): 17 297 (6 517 ოჯახი);  
დარეგისტრირებული ძველი იძულებით გადაადგილებული პირები (1990-იან წლებში): 235 659 (81 517 ოჯახი).</t>
  </si>
  <si>
    <t>http://www.civil.ge/eng/article.php?id=25556</t>
  </si>
  <si>
    <t>132 500 უმწეო ოჯახი</t>
  </si>
  <si>
    <t>20-29 წლის ქალების რაოდენობა (2012 ოქტომბერი) 361 500</t>
  </si>
  <si>
    <t>Sources</t>
  </si>
  <si>
    <t>Alta.com</t>
  </si>
  <si>
    <t>Argo.ge</t>
  </si>
  <si>
    <t>Cesko.ge</t>
  </si>
  <si>
    <t>Civil.ge</t>
  </si>
  <si>
    <t>GeoStat.ge</t>
  </si>
  <si>
    <t>Internal-Displacement.org</t>
  </si>
  <si>
    <t>Makler.ge</t>
  </si>
  <si>
    <t>Netgazeti.ge</t>
  </si>
  <si>
    <t>Orbitz.com</t>
  </si>
  <si>
    <t>TTC.com.ge</t>
  </si>
  <si>
    <t>Viagogo.com</t>
  </si>
  <si>
    <t>Wikipedia.org</t>
  </si>
  <si>
    <t>thenounproject.com/</t>
  </si>
  <si>
    <t>Parliament Building</t>
  </si>
  <si>
    <t>Category</t>
  </si>
  <si>
    <t>Service/Product</t>
  </si>
  <si>
    <t>Cost in GEL</t>
  </si>
  <si>
    <t>Result</t>
  </si>
  <si>
    <t>Story</t>
  </si>
  <si>
    <t>Women boots</t>
  </si>
  <si>
    <t>all women in Georgia</t>
  </si>
  <si>
    <t>1/2 women get new pair of boots</t>
  </si>
  <si>
    <t>Football match ticket  (Barcelona VS Madrid, 2013)</t>
  </si>
  <si>
    <t>all men aged 15-64 in Georgia</t>
  </si>
  <si>
    <t>1/3 of all men aged 15-64 get ticket to game</t>
  </si>
  <si>
    <t>Cosmetic Nose Surgery</t>
  </si>
  <si>
    <t>women 20-29</t>
  </si>
  <si>
    <t>1/2 women aged 20-29 have cosmetic surgery on nose</t>
  </si>
  <si>
    <t>A week-long vacation in Paris</t>
  </si>
  <si>
    <t>Guria population</t>
  </si>
  <si>
    <t>1/2 people from Guria go to Paris for a week</t>
  </si>
  <si>
    <t>Education</t>
  </si>
  <si>
    <t>4 years tuition fee for undegrad students</t>
  </si>
  <si>
    <t>new university students</t>
  </si>
  <si>
    <t>1/3 new university applicants study at most expensive Georgian university for 4 years</t>
  </si>
  <si>
    <t>7000 lari * 4 years http://www.naec.ge/erovnuli-erovnuli-gamocdebi/ertiani-erovnuli-gamocdebi-siakhleebi/2904-endoftheunifiednationalexaminations2012.html?lang=ka-GE</t>
  </si>
  <si>
    <t>Postrgrad education in Europe (UK)</t>
  </si>
  <si>
    <t>master student population</t>
  </si>
  <si>
    <t>60% masters students study in Britain</t>
  </si>
  <si>
    <t>improved teacher salary (for a year)</t>
  </si>
  <si>
    <t>per month</t>
  </si>
  <si>
    <t>Public school teachers get additional 488 GEL per month for a year</t>
  </si>
  <si>
    <t>Insurance cost per year</t>
  </si>
  <si>
    <t>university students</t>
  </si>
  <si>
    <t>For 10 years, all university students have health insurance</t>
  </si>
  <si>
    <t>Electronics</t>
  </si>
  <si>
    <t>Gori and Rustavi population</t>
  </si>
  <si>
    <t>iPhone 5 for everyone in Gori and Rustavi</t>
  </si>
  <si>
    <t>school pupils</t>
  </si>
  <si>
    <t>65% of pupils get iPad</t>
  </si>
  <si>
    <t>All university students get macbook</t>
  </si>
  <si>
    <t>Batumi and Kutaisi population</t>
  </si>
  <si>
    <t>Batumi and Kutaisi population get Samsung 40" LED TV</t>
  </si>
  <si>
    <t>Food</t>
  </si>
  <si>
    <t>Khachapuri and a drink</t>
  </si>
  <si>
    <t>school pupils * school days per year</t>
  </si>
  <si>
    <t>1 khachapuri and drink per day for every pupil for 1 school year</t>
  </si>
  <si>
    <t>Sugar (50kg)</t>
  </si>
  <si>
    <t>all families (population/4)</t>
  </si>
  <si>
    <t>4 bags of sugar (50 kg each) for every family</t>
  </si>
  <si>
    <t>Bread - 1 Lavashi</t>
  </si>
  <si>
    <t>Georgia population</t>
  </si>
  <si>
    <t>100 loaves of lavashi bread for every Georgian</t>
  </si>
  <si>
    <t>Piglet (for Christmas)</t>
  </si>
  <si>
    <t>2 piglets for Christmas Supra for every family</t>
  </si>
  <si>
    <t>Georgian beer (1L)</t>
  </si>
  <si>
    <t>population over 18</t>
  </si>
  <si>
    <t>Everyone over 18 gets 50 Litre Georgian beer</t>
  </si>
  <si>
    <t>Central Election Commission 2012 Voters list</t>
  </si>
  <si>
    <t>Georgian wine (1 bottle - 1.25L)</t>
  </si>
  <si>
    <t>France population</t>
  </si>
  <si>
    <t>Every other adult in France gets 1 bottle of Georgian wine</t>
  </si>
  <si>
    <t>Supra for the nation</t>
  </si>
  <si>
    <t>Entire nation has party at restaraunt twice</t>
  </si>
  <si>
    <t>40 GEL per person</t>
  </si>
  <si>
    <t>Social</t>
  </si>
  <si>
    <t>bus/metro ticket for all trips - 0.5 GEL</t>
  </si>
  <si>
    <t>Number of trips per year</t>
  </si>
  <si>
    <t>5 years of free public transportation in Tbilisi</t>
  </si>
  <si>
    <t>ttc 2011 anual results - 145,200,000 trips on metro/bus for 2011
* 0.5 lari per ride -&gt; cover almost 5 years of public transportation</t>
  </si>
  <si>
    <t>Cow</t>
  </si>
  <si>
    <t>rural population</t>
  </si>
  <si>
    <t>1 out of 7 village people gets a cow</t>
  </si>
  <si>
    <t>Electricity bill for the President Palace (per year)</t>
  </si>
  <si>
    <t>President Palace lights on for 4.5 centuries</t>
  </si>
  <si>
    <t>to rent an apartment for a year in Tbilisi  (500 GEL/month)</t>
  </si>
  <si>
    <t>IDP households from 2008 war</t>
  </si>
  <si>
    <t>2008 war IDP households rent a flat in Tbilisi for 10 years</t>
  </si>
  <si>
    <t>makler.ge; 6517 IDP households from 2008 war</t>
  </si>
  <si>
    <t>Pension for a year (older than 64)</t>
  </si>
  <si>
    <t>Pensioners receive an additional 45 GEL a month for a year</t>
  </si>
  <si>
    <t># of people &gt;= 64 = 661743; from voter list</t>
  </si>
  <si>
    <t>IDP households</t>
  </si>
  <si>
    <t>Every IDP household get 4,058 GEL</t>
  </si>
  <si>
    <t>Gas bill for winter months (200 GEL per month * 4months)</t>
  </si>
  <si>
    <t>all impovrished families</t>
  </si>
  <si>
    <t>132,000 impovrished families pay winter gas bills for 3 years</t>
  </si>
  <si>
    <t>200 GEL montly * 4months</t>
  </si>
  <si>
    <t>Old and new caseload IDPs (displaced in 1990s and 2008): 256,385 (88,696 families)
Doubly displaced IDPs (displaced in 1990s and again in 2008): 3,429 (1,433 families) 
Registered new IDPs (displaced in 2008): 17,297 (6,517 families) 
Registered old IDPs (displaced in 1990s): 235,659 (81,517 families)</t>
  </si>
  <si>
    <t>Title</t>
  </si>
  <si>
    <t>sub title</t>
  </si>
  <si>
    <t>description</t>
  </si>
  <si>
    <t>ka</t>
  </si>
  <si>
    <t>360 million</t>
  </si>
  <si>
    <t>რისი გაკეთება შეიძლება 360 მილიონი ლარით?</t>
  </si>
  <si>
    <t>პარლამენტის ახალ  შენობას ქუთაისში საძირკველი 2009 წლის დეკემბერში ჩაეყარა, ოფიციალურად კი 2012 წლის მაისში გაიხსნა. წლის ბოლოსთვის ჯერ კიდევ დაუსრულებელ ნაგებობაზე დახარჯულმა თანხამ 360 მილიონი ლარი შეადგინა. ოქტომბრის არჩევნების შემდეგ, გამარჯვებული პოლიტიკური ძალა "ქართული ოცნება" პარლამენტის თბილისში მდებარე ძველ შენობაში გადმოტანაზე მსჯელობს.</t>
  </si>
  <si>
    <t>en</t>
  </si>
  <si>
    <t>What could one do with 360 million GEL?</t>
  </si>
  <si>
    <t>The construction of a new parliament building in Kutaisi started in December 2009, and the building was officially opened in May 2012.  As of December 2012, the building itself was still not completed and at least 360 million GEL (~217 million USD) had been spent on it.  After the elections in October 2012, the new government has been debating whether to move parliament back to the original building in Tbilisi, the capital of Georgia.</t>
  </si>
  <si>
    <t>პარლამენტის ახალ  შენობას ქუთაისში საძირკველი 2009 წლის დეკემბერში ჩაეყარა, ოფიციალურად კი 2012 წლის მაისში გაიხსნა. წლის ბოლოსთვის ჯერ კიდევ დაუსრულებელ ნაგებობაზე დახარჯულმა თანხამ 360 მილიონი ლარი შეადგინა. ოქტომბრის არჩევნების შემდეგ, გამარჯვებული პოლიტიკური ძალა "ქართული ოცნება" პარლამენტის თბილისში დაბრუნებაზე მსჯელობს. 
თუ პარლამენტი ძველ შენობაში დაბრუნდება, სულ მცირე 360 მილიონი ლარი მთავრობის მიერ უმიზნოდ დახარჯული გამოდის, ვინაიდან ქუთაისის შენობას აღარ გამოიყენებენ. იმის გასაგებად, თუ რეალურად რამდენია 360 მილიონი ლარი, ჯამპსტარტ ჯორჯიამ ვიზუალურად გამოსახა ის, თუ რისი გაკეთება შეიძლება 360 მილიონი ლარით.</t>
  </si>
  <si>
    <t>Text on feradi.info</t>
  </si>
  <si>
    <t>The construction of a new parliament building in Kutaisi started in December 2009, and the building was officially opened in May 2012.  As of December 2012, the building itself was still not completed and at least 360 million GEL (~217 million USD) had been spent on it.  After the elections in October 2012, the new government has been debating whether to move parliament back to the original building in Tbilisi, the capital of Georgia. 
If the parliament does move back to their old building, at least 360 million GEL would have been wasted by the Georgian government on the construction of a building that will no longer be used.  To try and understand just how much 360 million GEL is, JumpStart Georgia has visualized what else 360 million GEL could do.</t>
  </si>
  <si>
    <t>საფეხბურთო მატჩის ბილეთი  (Barcelona VS Madrid, 2013)</t>
  </si>
  <si>
    <t>დღეში 1 ხაჭაპური და გამაგრილებელი სასმელი სკოლის მოსწავლეებს 1 სასწავლო წლის განმავლობაში</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</si>
</sst>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b/>
      <sz val="10"/>
      <color rgb="FF000000"/>
      <name val="Arial"/>
    </font>
    <font>
      <sz val="10"/>
      <color rgb="FF000000"/>
      <name val="Arial"/>
    </font>
    <font>
      <b/>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sz val="10"/>
      <color rgb="FF000000"/>
      <name val="Arial"/>
    </font>
    <font>
      <u/>
      <sz val="10"/>
      <color theme="10"/>
      <name val="Arial"/>
    </font>
  </fonts>
  <fills count="11">
    <fill>
      <patternFill patternType="none"/>
    </fill>
    <fill>
      <patternFill patternType="gray125"/>
    </fill>
    <fill>
      <patternFill patternType="solid">
        <fgColor rgb="FFFFFFFF"/>
        <bgColor indexed="64"/>
      </patternFill>
    </fill>
    <fill>
      <patternFill patternType="solid">
        <fgColor rgb="FFEA9999"/>
        <bgColor indexed="64"/>
      </patternFill>
    </fill>
    <fill>
      <patternFill patternType="solid">
        <fgColor rgb="FFD9D9D9"/>
        <bgColor indexed="64"/>
      </patternFill>
    </fill>
    <fill>
      <patternFill patternType="solid">
        <fgColor rgb="FFFFFF00"/>
        <bgColor indexed="64"/>
      </patternFill>
    </fill>
    <fill>
      <patternFill patternType="solid">
        <fgColor rgb="FFFFFFFF"/>
        <bgColor indexed="64"/>
      </patternFill>
    </fill>
    <fill>
      <patternFill patternType="solid">
        <fgColor rgb="FF3C78D8"/>
        <bgColor indexed="64"/>
      </patternFill>
    </fill>
    <fill>
      <patternFill patternType="solid">
        <fgColor rgb="FF6D9EEB"/>
        <bgColor indexed="64"/>
      </patternFill>
    </fill>
    <fill>
      <patternFill patternType="solid">
        <fgColor rgb="FF00FF00"/>
        <bgColor indexed="64"/>
      </patternFill>
    </fill>
    <fill>
      <patternFill patternType="solid">
        <fgColor rgb="FFE06666"/>
        <bgColor indexed="64"/>
      </patternFill>
    </fill>
  </fills>
  <borders count="1">
    <border>
      <left/>
      <right/>
      <top/>
      <bottom/>
      <diagonal/>
    </border>
  </borders>
  <cellStyleXfs count="2">
    <xf numFmtId="0" fontId="0" fillId="0" borderId="0"/>
    <xf numFmtId="0" fontId="16" fillId="0" borderId="0" applyNumberFormat="0" applyFill="0" applyBorder="0" applyAlignment="0" applyProtection="0"/>
  </cellStyleXfs>
  <cellXfs count="20">
    <xf numFmtId="0" fontId="0" fillId="0" borderId="0" xfId="0" applyAlignment="1">
      <alignment wrapText="1"/>
    </xf>
    <xf numFmtId="4" fontId="1" fillId="2" borderId="0" xfId="0" applyNumberFormat="1" applyFont="1" applyFill="1"/>
    <xf numFmtId="0" fontId="2" fillId="3" borderId="0" xfId="0" applyFont="1" applyFill="1"/>
    <xf numFmtId="0" fontId="3" fillId="4" borderId="0" xfId="0" applyFont="1" applyFill="1"/>
    <xf numFmtId="0" fontId="4" fillId="0" borderId="0" xfId="0" applyFont="1" applyAlignment="1">
      <alignment wrapText="1"/>
    </xf>
    <xf numFmtId="0" fontId="5" fillId="5" borderId="0" xfId="0" applyFont="1" applyFill="1"/>
    <xf numFmtId="0" fontId="6" fillId="0" borderId="0" xfId="0" applyFont="1"/>
    <xf numFmtId="4" fontId="0" fillId="0" borderId="0" xfId="0" applyNumberFormat="1" applyAlignment="1">
      <alignment wrapText="1"/>
    </xf>
    <xf numFmtId="4" fontId="7" fillId="6" borderId="0" xfId="0" applyNumberFormat="1" applyFont="1" applyFill="1"/>
    <xf numFmtId="0" fontId="8" fillId="0" borderId="0" xfId="0" applyFont="1" applyAlignment="1">
      <alignment wrapText="1"/>
    </xf>
    <xf numFmtId="0" fontId="9" fillId="7" borderId="0" xfId="0" applyFont="1" applyFill="1"/>
    <xf numFmtId="0" fontId="10" fillId="8" borderId="0" xfId="0" applyFont="1" applyFill="1"/>
    <xf numFmtId="0" fontId="11" fillId="0" borderId="0" xfId="0" applyFont="1"/>
    <xf numFmtId="3" fontId="0" fillId="0" borderId="0" xfId="0" applyNumberFormat="1" applyAlignment="1">
      <alignment wrapText="1"/>
    </xf>
    <xf numFmtId="0" fontId="12" fillId="9" borderId="0" xfId="0" applyFont="1" applyFill="1"/>
    <xf numFmtId="0" fontId="13" fillId="10" borderId="0" xfId="0" applyFont="1" applyFill="1"/>
    <xf numFmtId="4" fontId="14" fillId="0" borderId="0" xfId="0" applyNumberFormat="1" applyFont="1"/>
    <xf numFmtId="3" fontId="15" fillId="0" borderId="0" xfId="0" applyNumberFormat="1" applyFont="1"/>
    <xf numFmtId="0" fontId="0" fillId="0" borderId="0" xfId="0" applyFont="1"/>
    <xf numFmtId="0" fontId="16" fillId="0" borderId="0" xfId="1" applyAlignment="1">
      <alignment wrapText="1"/>
    </xf>
  </cellXfs>
  <cellStyles count="2">
    <cellStyle name="Hyperlink" xfId="1"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hyperlink" Target="http://www.internal-displacement.org/idmc/website/countries.nsf/(httpEnvelopes)/9E7CFF18A02827D1C12579C6006EDEA1?OpenDocument" TargetMode="External"/></Relationships>
</file>

<file path=xl/worksheets/_rels/sheet2.xml.rels><?xml version="1.0" encoding="UTF-8" standalone="yes"?>
<Relationships xmlns="http://schemas.openxmlformats.org/package/2006/relationships"><Relationship Id="rId1" Type="http://schemas.openxmlformats.org/officeDocument/2006/relationships/hyperlink" Target="http://www.internal-displacement.org/idmc/website/countries.nsf/(httpEnvelopes)/9E7CFF18A02827D1C12579C6006EDEA1?OpenDocumen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22" workbookViewId="0">
      <selection activeCell="D36" sqref="D36"/>
    </sheetView>
  </sheetViews>
  <sheetFormatPr defaultColWidth="9.140625" defaultRowHeight="12.75" customHeight="1" x14ac:dyDescent="0.2"/>
  <cols>
    <col min="1" max="1" width="4.28515625" customWidth="1"/>
    <col min="2" max="2" width="12.42578125" customWidth="1"/>
    <col min="3" max="3" width="48.85546875" customWidth="1"/>
    <col min="4" max="4" width="21.7109375" customWidth="1"/>
    <col min="5" max="5" width="27.85546875" customWidth="1"/>
    <col min="6" max="7" width="12.5703125" customWidth="1"/>
    <col min="8" max="8" width="129.85546875" customWidth="1"/>
    <col min="9" max="9" width="62.7109375" customWidth="1"/>
    <col min="10" max="10" width="80.7109375" customWidth="1"/>
  </cols>
  <sheetData>
    <row r="1" spans="1:10" x14ac:dyDescent="0.2">
      <c r="C1" s="9" t="s">
        <v>0</v>
      </c>
      <c r="D1" s="13">
        <v>360000000</v>
      </c>
    </row>
    <row r="3" spans="1:10" x14ac:dyDescent="0.2">
      <c r="B3" s="6" t="s">
        <v>1</v>
      </c>
      <c r="C3" s="6" t="s">
        <v>2</v>
      </c>
      <c r="D3" s="6" t="s">
        <v>3</v>
      </c>
      <c r="E3" s="6" t="s">
        <v>4</v>
      </c>
      <c r="F3" s="6" t="s">
        <v>5</v>
      </c>
      <c r="G3" s="6" t="s">
        <v>6</v>
      </c>
      <c r="H3" s="6" t="s">
        <v>7</v>
      </c>
      <c r="I3" s="6" t="s">
        <v>8</v>
      </c>
    </row>
    <row r="4" spans="1:10" x14ac:dyDescent="0.2">
      <c r="A4" s="12">
        <v>1</v>
      </c>
      <c r="B4" s="12" t="s">
        <v>9</v>
      </c>
      <c r="C4" s="12" t="s">
        <v>10</v>
      </c>
      <c r="D4" s="16">
        <v>300</v>
      </c>
      <c r="E4" s="12" t="s">
        <v>11</v>
      </c>
      <c r="F4" s="17">
        <v>2353800</v>
      </c>
      <c r="G4" s="16">
        <f t="shared" ref="G4:G24" si="0">($D$1/D4)/F4</f>
        <v>0.50981391791995923</v>
      </c>
      <c r="H4" s="12" t="s">
        <v>12</v>
      </c>
      <c r="I4" t="s">
        <v>13</v>
      </c>
    </row>
    <row r="5" spans="1:10" x14ac:dyDescent="0.2">
      <c r="A5" s="12">
        <f t="shared" ref="A5:A29" si="1">A4+1</f>
        <v>2</v>
      </c>
      <c r="B5" s="12" t="s">
        <v>9</v>
      </c>
      <c r="C5" s="18" t="s">
        <v>231</v>
      </c>
      <c r="D5" s="16">
        <v>734</v>
      </c>
      <c r="E5" s="12" t="s">
        <v>14</v>
      </c>
      <c r="F5" s="17">
        <v>1509800</v>
      </c>
      <c r="G5" s="16">
        <f t="shared" si="0"/>
        <v>0.32485310323145822</v>
      </c>
      <c r="H5" s="12" t="s">
        <v>15</v>
      </c>
      <c r="I5" s="12" t="s">
        <v>16</v>
      </c>
    </row>
    <row r="6" spans="1:10" x14ac:dyDescent="0.2">
      <c r="A6" s="12">
        <f t="shared" si="1"/>
        <v>3</v>
      </c>
      <c r="B6" s="12" t="s">
        <v>9</v>
      </c>
      <c r="C6" s="12" t="s">
        <v>17</v>
      </c>
      <c r="D6" s="16">
        <v>2000</v>
      </c>
      <c r="E6" s="12" t="s">
        <v>18</v>
      </c>
      <c r="F6" s="17">
        <v>361500</v>
      </c>
      <c r="G6" s="16">
        <f t="shared" si="0"/>
        <v>0.49792531120331951</v>
      </c>
      <c r="H6" s="12" t="s">
        <v>19</v>
      </c>
      <c r="I6" s="12" t="s">
        <v>20</v>
      </c>
    </row>
    <row r="7" spans="1:10" x14ac:dyDescent="0.2">
      <c r="A7" s="12">
        <f t="shared" si="1"/>
        <v>4</v>
      </c>
      <c r="B7" s="12" t="s">
        <v>9</v>
      </c>
      <c r="C7" s="12" t="s">
        <v>21</v>
      </c>
      <c r="D7" s="16">
        <v>4200</v>
      </c>
      <c r="E7" s="12" t="s">
        <v>22</v>
      </c>
      <c r="F7" s="17">
        <v>140300</v>
      </c>
      <c r="G7" s="16">
        <f t="shared" si="0"/>
        <v>0.61093574992363298</v>
      </c>
      <c r="H7" s="12" t="s">
        <v>23</v>
      </c>
      <c r="I7" s="12" t="s">
        <v>24</v>
      </c>
      <c r="J7" s="12" t="s">
        <v>25</v>
      </c>
    </row>
    <row r="8" spans="1:10" x14ac:dyDescent="0.2">
      <c r="A8" s="12">
        <f t="shared" si="1"/>
        <v>5</v>
      </c>
      <c r="B8" s="12" t="s">
        <v>26</v>
      </c>
      <c r="C8" s="12" t="s">
        <v>27</v>
      </c>
      <c r="D8" s="16">
        <v>28000</v>
      </c>
      <c r="E8" s="12" t="s">
        <v>28</v>
      </c>
      <c r="F8" s="17">
        <v>34431</v>
      </c>
      <c r="G8" s="16">
        <f t="shared" si="0"/>
        <v>0.37341764273889394</v>
      </c>
      <c r="H8" s="12" t="s">
        <v>29</v>
      </c>
      <c r="I8" s="12" t="s">
        <v>30</v>
      </c>
      <c r="J8" t="s">
        <v>31</v>
      </c>
    </row>
    <row r="9" spans="1:10" ht="14.25" customHeight="1" x14ac:dyDescent="0.2">
      <c r="A9" s="12">
        <f t="shared" si="1"/>
        <v>6</v>
      </c>
      <c r="B9" s="12" t="s">
        <v>26</v>
      </c>
      <c r="C9" s="12" t="s">
        <v>32</v>
      </c>
      <c r="D9" s="16">
        <v>70000</v>
      </c>
      <c r="E9" s="12" t="s">
        <v>33</v>
      </c>
      <c r="F9" s="17">
        <v>8851</v>
      </c>
      <c r="G9" s="16">
        <f t="shared" si="0"/>
        <v>0.58104814629501111</v>
      </c>
      <c r="H9" s="12" t="s">
        <v>34</v>
      </c>
      <c r="J9" s="12" t="s">
        <v>35</v>
      </c>
    </row>
    <row r="10" spans="1:10" ht="14.25" customHeight="1" x14ac:dyDescent="0.2">
      <c r="A10" s="12">
        <f t="shared" si="1"/>
        <v>7</v>
      </c>
      <c r="B10" s="12" t="s">
        <v>26</v>
      </c>
      <c r="C10" s="12" t="s">
        <v>36</v>
      </c>
      <c r="D10" s="16">
        <v>61403</v>
      </c>
      <c r="E10" s="12" t="s">
        <v>37</v>
      </c>
      <c r="F10" s="17">
        <v>12</v>
      </c>
      <c r="G10" s="16">
        <f t="shared" si="0"/>
        <v>488.57547676823606</v>
      </c>
      <c r="H10" s="12" t="s">
        <v>38</v>
      </c>
      <c r="I10" s="12" t="s">
        <v>39</v>
      </c>
    </row>
    <row r="11" spans="1:10" ht="14.25" customHeight="1" x14ac:dyDescent="0.2">
      <c r="A11" s="12">
        <f t="shared" si="1"/>
        <v>8</v>
      </c>
      <c r="B11" s="12" t="s">
        <v>26</v>
      </c>
      <c r="C11" s="12" t="s">
        <v>40</v>
      </c>
      <c r="D11" s="16">
        <v>360</v>
      </c>
      <c r="E11" s="12" t="s">
        <v>41</v>
      </c>
      <c r="F11" s="17">
        <v>107000</v>
      </c>
      <c r="G11" s="16">
        <f t="shared" si="0"/>
        <v>9.3457943925233646</v>
      </c>
      <c r="H11" s="12" t="s">
        <v>42</v>
      </c>
      <c r="I11" s="12" t="s">
        <v>43</v>
      </c>
    </row>
    <row r="12" spans="1:10" x14ac:dyDescent="0.2">
      <c r="A12" s="12">
        <f t="shared" si="1"/>
        <v>9</v>
      </c>
      <c r="B12" s="12" t="s">
        <v>44</v>
      </c>
      <c r="C12" s="12" t="s">
        <v>45</v>
      </c>
      <c r="D12" s="16">
        <v>1369</v>
      </c>
      <c r="E12" s="12" t="s">
        <v>46</v>
      </c>
      <c r="F12" s="17">
        <v>268800</v>
      </c>
      <c r="G12" s="16">
        <f t="shared" si="0"/>
        <v>0.97829489721381613</v>
      </c>
      <c r="H12" s="12" t="s">
        <v>47</v>
      </c>
      <c r="I12" s="12" t="s">
        <v>48</v>
      </c>
    </row>
    <row r="13" spans="1:10" ht="25.5" customHeight="1" x14ac:dyDescent="0.2">
      <c r="A13" s="12">
        <f t="shared" si="1"/>
        <v>10</v>
      </c>
      <c r="B13" s="12" t="s">
        <v>44</v>
      </c>
      <c r="C13" s="12" t="s">
        <v>49</v>
      </c>
      <c r="D13" s="16">
        <v>979</v>
      </c>
      <c r="E13" s="12" t="s">
        <v>50</v>
      </c>
      <c r="F13" s="17">
        <v>568500</v>
      </c>
      <c r="G13" s="16">
        <f t="shared" si="0"/>
        <v>0.64682878711517056</v>
      </c>
      <c r="H13" s="12" t="s">
        <v>51</v>
      </c>
      <c r="I13" s="4" t="s">
        <v>52</v>
      </c>
      <c r="J13" s="12">
        <v>568500</v>
      </c>
    </row>
    <row r="14" spans="1:10" x14ac:dyDescent="0.2">
      <c r="A14" s="12">
        <f t="shared" si="1"/>
        <v>11</v>
      </c>
      <c r="B14" s="12" t="s">
        <v>44</v>
      </c>
      <c r="C14" s="12" t="s">
        <v>53</v>
      </c>
      <c r="D14" s="16">
        <v>2500</v>
      </c>
      <c r="E14" s="12" t="s">
        <v>41</v>
      </c>
      <c r="F14" s="17">
        <v>107000</v>
      </c>
      <c r="G14" s="16">
        <f t="shared" si="0"/>
        <v>1.3457943925233644</v>
      </c>
      <c r="H14" s="12" t="s">
        <v>54</v>
      </c>
      <c r="I14" s="12" t="s">
        <v>55</v>
      </c>
    </row>
    <row r="15" spans="1:10" ht="15" customHeight="1" x14ac:dyDescent="0.2">
      <c r="A15" s="12">
        <f t="shared" si="1"/>
        <v>12</v>
      </c>
      <c r="B15" s="12" t="s">
        <v>44</v>
      </c>
      <c r="C15" s="12" t="s">
        <v>56</v>
      </c>
      <c r="D15" s="16">
        <v>989</v>
      </c>
      <c r="E15" s="12" t="s">
        <v>57</v>
      </c>
      <c r="F15" s="17">
        <v>332600</v>
      </c>
      <c r="G15" s="16">
        <f t="shared" si="0"/>
        <v>1.0944198571538883</v>
      </c>
      <c r="H15" s="12" t="s">
        <v>58</v>
      </c>
      <c r="I15" s="12" t="s">
        <v>59</v>
      </c>
      <c r="J15" s="4" t="s">
        <v>60</v>
      </c>
    </row>
    <row r="16" spans="1:10" x14ac:dyDescent="0.2">
      <c r="A16" s="12">
        <f t="shared" si="1"/>
        <v>13</v>
      </c>
      <c r="B16" s="12" t="s">
        <v>61</v>
      </c>
      <c r="C16" s="12" t="s">
        <v>62</v>
      </c>
      <c r="D16" s="16">
        <v>3.5</v>
      </c>
      <c r="E16" s="12" t="s">
        <v>50</v>
      </c>
      <c r="F16" s="17">
        <f>568500 * 160</f>
        <v>90960000</v>
      </c>
      <c r="G16" s="16">
        <f t="shared" si="0"/>
        <v>1.1307953260459855</v>
      </c>
      <c r="H16" s="18" t="s">
        <v>232</v>
      </c>
      <c r="I16" s="12"/>
      <c r="J16" s="12" t="s">
        <v>63</v>
      </c>
    </row>
    <row r="17" spans="1:10" x14ac:dyDescent="0.2">
      <c r="A17" s="12">
        <f t="shared" si="1"/>
        <v>14</v>
      </c>
      <c r="B17" s="12" t="s">
        <v>61</v>
      </c>
      <c r="C17" s="12" t="s">
        <v>64</v>
      </c>
      <c r="D17" s="16">
        <v>70</v>
      </c>
      <c r="E17" s="12" t="s">
        <v>65</v>
      </c>
      <c r="F17" s="17">
        <f>4497600/4</f>
        <v>1124400</v>
      </c>
      <c r="G17" s="16">
        <f t="shared" si="0"/>
        <v>4.5738679676779999</v>
      </c>
      <c r="H17" s="12" t="s">
        <v>66</v>
      </c>
      <c r="J17" s="12" t="s">
        <v>67</v>
      </c>
    </row>
    <row r="18" spans="1:10" x14ac:dyDescent="0.2">
      <c r="A18" s="12">
        <f t="shared" si="1"/>
        <v>15</v>
      </c>
      <c r="B18" s="12" t="s">
        <v>61</v>
      </c>
      <c r="C18" s="12" t="s">
        <v>68</v>
      </c>
      <c r="D18" s="16">
        <v>0.8</v>
      </c>
      <c r="E18" s="12" t="s">
        <v>69</v>
      </c>
      <c r="F18" s="17">
        <v>4497600</v>
      </c>
      <c r="G18" s="16">
        <f t="shared" si="0"/>
        <v>100.05336179295624</v>
      </c>
      <c r="H18" s="12" t="s">
        <v>70</v>
      </c>
      <c r="J18" s="12" t="s">
        <v>20</v>
      </c>
    </row>
    <row r="19" spans="1:10" x14ac:dyDescent="0.2">
      <c r="A19" s="12">
        <f t="shared" si="1"/>
        <v>16</v>
      </c>
      <c r="B19" s="12" t="s">
        <v>61</v>
      </c>
      <c r="C19" s="12" t="s">
        <v>71</v>
      </c>
      <c r="D19" s="16">
        <v>150</v>
      </c>
      <c r="E19" s="12" t="s">
        <v>65</v>
      </c>
      <c r="F19" s="17">
        <v>1124400</v>
      </c>
      <c r="G19" s="16">
        <f t="shared" si="0"/>
        <v>2.134471718249733</v>
      </c>
      <c r="H19" s="12" t="s">
        <v>72</v>
      </c>
      <c r="I19" s="12" t="s">
        <v>73</v>
      </c>
    </row>
    <row r="20" spans="1:10" x14ac:dyDescent="0.2">
      <c r="A20" s="12">
        <f t="shared" si="1"/>
        <v>17</v>
      </c>
      <c r="B20" s="12" t="s">
        <v>61</v>
      </c>
      <c r="C20" s="12" t="s">
        <v>74</v>
      </c>
      <c r="D20" s="16">
        <v>2</v>
      </c>
      <c r="E20" s="12" t="s">
        <v>75</v>
      </c>
      <c r="F20" s="17">
        <v>3613745</v>
      </c>
      <c r="G20" s="16">
        <f t="shared" si="0"/>
        <v>49.809823327323869</v>
      </c>
      <c r="H20" s="12" t="s">
        <v>76</v>
      </c>
      <c r="I20" t="s">
        <v>77</v>
      </c>
    </row>
    <row r="21" spans="1:10" x14ac:dyDescent="0.2">
      <c r="A21" s="12">
        <f t="shared" si="1"/>
        <v>18</v>
      </c>
      <c r="B21" s="12" t="s">
        <v>61</v>
      </c>
      <c r="C21" s="12" t="s">
        <v>78</v>
      </c>
      <c r="D21" s="16">
        <v>20</v>
      </c>
      <c r="E21" s="12" t="s">
        <v>79</v>
      </c>
      <c r="F21" s="17">
        <v>31488295</v>
      </c>
      <c r="G21" s="16">
        <f t="shared" si="0"/>
        <v>0.571640985960021</v>
      </c>
      <c r="H21" s="12" t="s">
        <v>80</v>
      </c>
      <c r="I21" s="12" t="s">
        <v>63</v>
      </c>
    </row>
    <row r="22" spans="1:10" x14ac:dyDescent="0.2">
      <c r="A22" s="12">
        <f t="shared" si="1"/>
        <v>19</v>
      </c>
      <c r="B22" s="12" t="s">
        <v>61</v>
      </c>
      <c r="C22" s="12" t="s">
        <v>81</v>
      </c>
      <c r="D22" s="16">
        <v>40</v>
      </c>
      <c r="E22" t="s">
        <v>69</v>
      </c>
      <c r="F22">
        <v>4497600</v>
      </c>
      <c r="G22" s="16">
        <f t="shared" si="0"/>
        <v>2.001067235859125</v>
      </c>
      <c r="H22" s="12" t="s">
        <v>82</v>
      </c>
      <c r="I22" s="12" t="s">
        <v>83</v>
      </c>
    </row>
    <row r="23" spans="1:10" ht="18" customHeight="1" x14ac:dyDescent="0.2">
      <c r="A23" s="12">
        <f t="shared" si="1"/>
        <v>20</v>
      </c>
      <c r="B23" s="12" t="s">
        <v>84</v>
      </c>
      <c r="C23" s="12" t="s">
        <v>85</v>
      </c>
      <c r="D23" s="16">
        <v>0.5</v>
      </c>
      <c r="E23" s="12" t="s">
        <v>86</v>
      </c>
      <c r="F23" s="17">
        <v>145200000</v>
      </c>
      <c r="G23" s="16">
        <f t="shared" si="0"/>
        <v>4.9586776859504136</v>
      </c>
      <c r="H23" s="4" t="s">
        <v>87</v>
      </c>
      <c r="I23" s="12" t="s">
        <v>88</v>
      </c>
      <c r="J23" s="4" t="s">
        <v>89</v>
      </c>
    </row>
    <row r="24" spans="1:10" ht="18" customHeight="1" x14ac:dyDescent="0.2">
      <c r="A24" s="12">
        <f t="shared" si="1"/>
        <v>21</v>
      </c>
      <c r="B24" s="12" t="s">
        <v>84</v>
      </c>
      <c r="C24" s="12" t="s">
        <v>90</v>
      </c>
      <c r="D24" s="16">
        <v>1200</v>
      </c>
      <c r="E24" s="12" t="s">
        <v>91</v>
      </c>
      <c r="F24" s="17">
        <v>2105900</v>
      </c>
      <c r="G24" s="16">
        <f t="shared" si="0"/>
        <v>0.14245690678569733</v>
      </c>
      <c r="H24" s="4" t="s">
        <v>92</v>
      </c>
      <c r="I24" s="12" t="s">
        <v>93</v>
      </c>
    </row>
    <row r="25" spans="1:10" x14ac:dyDescent="0.2">
      <c r="A25" s="12">
        <f t="shared" si="1"/>
        <v>22</v>
      </c>
      <c r="B25" s="12" t="s">
        <v>84</v>
      </c>
      <c r="C25" s="12" t="s">
        <v>94</v>
      </c>
      <c r="D25" s="16">
        <v>800000</v>
      </c>
      <c r="E25" s="12"/>
      <c r="F25" s="17"/>
      <c r="G25" s="16">
        <f>$D$1/D25</f>
        <v>450</v>
      </c>
      <c r="H25" s="12" t="s">
        <v>95</v>
      </c>
      <c r="I25" s="12" t="s">
        <v>96</v>
      </c>
    </row>
    <row r="26" spans="1:10" ht="15.75" customHeight="1" x14ac:dyDescent="0.2">
      <c r="A26" s="12">
        <f t="shared" si="1"/>
        <v>23</v>
      </c>
      <c r="B26" s="12" t="s">
        <v>84</v>
      </c>
      <c r="C26" s="12" t="s">
        <v>97</v>
      </c>
      <c r="D26" s="16">
        <v>6000</v>
      </c>
      <c r="E26" s="12" t="s">
        <v>98</v>
      </c>
      <c r="F26" s="17">
        <v>6517</v>
      </c>
      <c r="G26" s="16">
        <f>$D$1/D26</f>
        <v>60000</v>
      </c>
      <c r="H26" s="12" t="s">
        <v>99</v>
      </c>
      <c r="I26" s="12" t="s">
        <v>100</v>
      </c>
    </row>
    <row r="27" spans="1:10" x14ac:dyDescent="0.2">
      <c r="A27" s="12">
        <f t="shared" si="1"/>
        <v>24</v>
      </c>
      <c r="B27" s="12" t="s">
        <v>101</v>
      </c>
      <c r="C27" s="12" t="s">
        <v>102</v>
      </c>
      <c r="D27" s="17">
        <v>661743</v>
      </c>
      <c r="E27" s="12" t="s">
        <v>103</v>
      </c>
      <c r="F27" s="17">
        <v>12</v>
      </c>
      <c r="G27" s="16">
        <f>($D$1/D27)/F27</f>
        <v>45.334820315439678</v>
      </c>
      <c r="H27" s="12" t="s">
        <v>104</v>
      </c>
      <c r="I27" s="12" t="s">
        <v>105</v>
      </c>
      <c r="J27" s="12" t="s">
        <v>106</v>
      </c>
    </row>
    <row r="28" spans="1:10" x14ac:dyDescent="0.2">
      <c r="A28" s="12">
        <f t="shared" si="1"/>
        <v>25</v>
      </c>
      <c r="B28" s="12" t="s">
        <v>84</v>
      </c>
      <c r="C28" s="12" t="s">
        <v>107</v>
      </c>
      <c r="D28" s="7">
        <v>88696</v>
      </c>
      <c r="F28" s="13"/>
      <c r="G28" s="16">
        <f>D1/D28</f>
        <v>4058.8076125191665</v>
      </c>
      <c r="H28" s="12" t="s">
        <v>108</v>
      </c>
      <c r="I28" s="12" t="s">
        <v>109</v>
      </c>
    </row>
    <row r="29" spans="1:10" x14ac:dyDescent="0.2">
      <c r="A29" s="12">
        <f t="shared" si="1"/>
        <v>26</v>
      </c>
      <c r="B29" s="12" t="s">
        <v>84</v>
      </c>
      <c r="C29" s="12" t="s">
        <v>110</v>
      </c>
      <c r="D29" s="16">
        <v>800</v>
      </c>
      <c r="E29" s="12" t="s">
        <v>111</v>
      </c>
      <c r="F29" s="17">
        <v>132000</v>
      </c>
      <c r="G29" s="16"/>
      <c r="H29" s="12" t="s">
        <v>112</v>
      </c>
      <c r="I29" t="s">
        <v>113</v>
      </c>
    </row>
    <row r="31" spans="1:10" x14ac:dyDescent="0.2">
      <c r="C31" s="12"/>
    </row>
    <row r="32" spans="1:10" ht="105" customHeight="1" x14ac:dyDescent="0.2">
      <c r="C32" s="4" t="s">
        <v>114</v>
      </c>
      <c r="D32" s="19" t="s">
        <v>109</v>
      </c>
      <c r="I32" t="s">
        <v>115</v>
      </c>
    </row>
    <row r="33" spans="2:3" x14ac:dyDescent="0.2">
      <c r="C33" s="12" t="s">
        <v>116</v>
      </c>
    </row>
    <row r="34" spans="2:3" x14ac:dyDescent="0.2">
      <c r="C34" s="12" t="s">
        <v>117</v>
      </c>
    </row>
    <row r="35" spans="2:3" x14ac:dyDescent="0.2">
      <c r="C35" s="12"/>
    </row>
    <row r="36" spans="2:3" x14ac:dyDescent="0.2">
      <c r="B36" s="9" t="s">
        <v>118</v>
      </c>
      <c r="C36" s="12" t="s">
        <v>119</v>
      </c>
    </row>
    <row r="37" spans="2:3" x14ac:dyDescent="0.2">
      <c r="C37" s="12" t="s">
        <v>120</v>
      </c>
    </row>
    <row r="38" spans="2:3" x14ac:dyDescent="0.2">
      <c r="C38" s="12" t="s">
        <v>121</v>
      </c>
    </row>
    <row r="39" spans="2:3" x14ac:dyDescent="0.2">
      <c r="C39" s="12" t="s">
        <v>122</v>
      </c>
    </row>
    <row r="40" spans="2:3" x14ac:dyDescent="0.2">
      <c r="C40" s="12" t="s">
        <v>123</v>
      </c>
    </row>
    <row r="41" spans="2:3" x14ac:dyDescent="0.2">
      <c r="C41" s="12" t="s">
        <v>124</v>
      </c>
    </row>
    <row r="42" spans="2:3" x14ac:dyDescent="0.2">
      <c r="C42" s="12" t="s">
        <v>125</v>
      </c>
    </row>
    <row r="43" spans="2:3" x14ac:dyDescent="0.2">
      <c r="C43" s="12" t="s">
        <v>126</v>
      </c>
    </row>
    <row r="44" spans="2:3" x14ac:dyDescent="0.2">
      <c r="C44" s="12" t="s">
        <v>127</v>
      </c>
    </row>
    <row r="45" spans="2:3" x14ac:dyDescent="0.2">
      <c r="C45" s="12" t="s">
        <v>128</v>
      </c>
    </row>
    <row r="46" spans="2:3" x14ac:dyDescent="0.2">
      <c r="C46" s="12" t="s">
        <v>129</v>
      </c>
    </row>
    <row r="47" spans="2:3" x14ac:dyDescent="0.2">
      <c r="C47" s="12" t="s">
        <v>130</v>
      </c>
    </row>
    <row r="48" spans="2:3" x14ac:dyDescent="0.2">
      <c r="C48" s="12" t="s">
        <v>131</v>
      </c>
    </row>
    <row r="49" spans="3:3" x14ac:dyDescent="0.2">
      <c r="C49" s="12"/>
    </row>
    <row r="50" spans="3:3" x14ac:dyDescent="0.2">
      <c r="C50" s="12"/>
    </row>
    <row r="51" spans="3:3" x14ac:dyDescent="0.2">
      <c r="C51" s="12"/>
    </row>
    <row r="52" spans="3:3" x14ac:dyDescent="0.2">
      <c r="C52" s="12"/>
    </row>
    <row r="53" spans="3:3" x14ac:dyDescent="0.2">
      <c r="C53" s="12"/>
    </row>
    <row r="54" spans="3:3" x14ac:dyDescent="0.2">
      <c r="C54" s="12"/>
    </row>
  </sheetData>
  <hyperlinks>
    <hyperlink ref="D32" r:id="rId1"/>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54"/>
  <sheetViews>
    <sheetView topLeftCell="A37" workbookViewId="0">
      <selection activeCell="D33" sqref="D33"/>
    </sheetView>
  </sheetViews>
  <sheetFormatPr defaultColWidth="9.140625" defaultRowHeight="12.75" customHeight="1" x14ac:dyDescent="0.2"/>
  <cols>
    <col min="1" max="1" width="4.28515625" customWidth="1"/>
    <col min="2" max="2" width="12.42578125" customWidth="1"/>
    <col min="3" max="3" width="57.42578125" customWidth="1"/>
    <col min="4" max="4" width="13.42578125" customWidth="1"/>
    <col min="5" max="5" width="26.140625" customWidth="1"/>
    <col min="7" max="7" width="14.7109375" customWidth="1"/>
    <col min="8" max="8" width="73.85546875" customWidth="1"/>
    <col min="9" max="9" width="70.7109375" customWidth="1"/>
    <col min="10" max="10" width="207" customWidth="1"/>
  </cols>
  <sheetData>
    <row r="1" spans="1:10" x14ac:dyDescent="0.2">
      <c r="C1" s="9" t="s">
        <v>132</v>
      </c>
      <c r="D1" s="13">
        <v>360000000</v>
      </c>
    </row>
    <row r="3" spans="1:10" x14ac:dyDescent="0.2">
      <c r="B3" s="6" t="s">
        <v>133</v>
      </c>
      <c r="C3" s="6" t="s">
        <v>134</v>
      </c>
      <c r="D3" s="6" t="s">
        <v>135</v>
      </c>
      <c r="E3" s="6" t="s">
        <v>4</v>
      </c>
      <c r="F3" s="6" t="s">
        <v>5</v>
      </c>
      <c r="G3" s="6" t="s">
        <v>136</v>
      </c>
      <c r="H3" s="6" t="s">
        <v>137</v>
      </c>
      <c r="I3" s="6" t="s">
        <v>8</v>
      </c>
    </row>
    <row r="4" spans="1:10" x14ac:dyDescent="0.2">
      <c r="A4" s="14">
        <v>1</v>
      </c>
      <c r="B4" s="12" t="s">
        <v>9</v>
      </c>
      <c r="C4" s="12" t="s">
        <v>138</v>
      </c>
      <c r="D4" s="16">
        <v>300</v>
      </c>
      <c r="E4" s="12" t="s">
        <v>139</v>
      </c>
      <c r="F4" s="17">
        <v>2353800</v>
      </c>
      <c r="G4" s="16">
        <f>(D1/D4)/F4</f>
        <v>0.50981391791995923</v>
      </c>
      <c r="H4" s="12" t="s">
        <v>140</v>
      </c>
      <c r="I4" t="s">
        <v>13</v>
      </c>
    </row>
    <row r="5" spans="1:10" x14ac:dyDescent="0.2">
      <c r="A5" s="14">
        <v>2</v>
      </c>
      <c r="B5" s="12" t="s">
        <v>9</v>
      </c>
      <c r="C5" s="12" t="s">
        <v>141</v>
      </c>
      <c r="D5" s="16">
        <v>734</v>
      </c>
      <c r="E5" s="12" t="s">
        <v>142</v>
      </c>
      <c r="F5" s="17">
        <v>1509800</v>
      </c>
      <c r="G5" s="8">
        <f>(D1/D5)/F5</f>
        <v>0.32485310323145822</v>
      </c>
      <c r="H5" s="12" t="s">
        <v>143</v>
      </c>
      <c r="I5" s="12" t="s">
        <v>16</v>
      </c>
    </row>
    <row r="6" spans="1:10" x14ac:dyDescent="0.2">
      <c r="A6" s="14">
        <f t="shared" ref="A6:A29" si="0">A5+1</f>
        <v>3</v>
      </c>
      <c r="B6" s="12" t="s">
        <v>9</v>
      </c>
      <c r="C6" s="12" t="s">
        <v>144</v>
      </c>
      <c r="D6" s="16">
        <v>2000</v>
      </c>
      <c r="E6" s="12" t="s">
        <v>145</v>
      </c>
      <c r="F6" s="17">
        <v>361500</v>
      </c>
      <c r="G6" s="16">
        <f>(D1/D6)/F6</f>
        <v>0.49792531120331951</v>
      </c>
      <c r="H6" s="12" t="s">
        <v>146</v>
      </c>
      <c r="I6" s="12" t="s">
        <v>20</v>
      </c>
    </row>
    <row r="7" spans="1:10" x14ac:dyDescent="0.2">
      <c r="A7" s="14">
        <f t="shared" si="0"/>
        <v>4</v>
      </c>
      <c r="B7" s="12" t="s">
        <v>9</v>
      </c>
      <c r="C7" s="12" t="s">
        <v>147</v>
      </c>
      <c r="D7" s="16">
        <v>4200</v>
      </c>
      <c r="E7" s="12" t="s">
        <v>148</v>
      </c>
      <c r="F7" s="17">
        <v>140300</v>
      </c>
      <c r="G7" s="16">
        <f>(D1/D7)/F7</f>
        <v>0.61093574992363298</v>
      </c>
      <c r="H7" s="12" t="s">
        <v>149</v>
      </c>
      <c r="I7" s="12" t="s">
        <v>24</v>
      </c>
      <c r="J7" s="12" t="s">
        <v>25</v>
      </c>
    </row>
    <row r="8" spans="1:10" x14ac:dyDescent="0.2">
      <c r="A8" s="5">
        <f t="shared" si="0"/>
        <v>5</v>
      </c>
      <c r="B8" s="12" t="s">
        <v>150</v>
      </c>
      <c r="C8" s="12" t="s">
        <v>151</v>
      </c>
      <c r="D8" s="16">
        <v>28000</v>
      </c>
      <c r="E8" s="12" t="s">
        <v>152</v>
      </c>
      <c r="F8" s="17">
        <v>34431</v>
      </c>
      <c r="G8" s="16">
        <f>(D1/D8)/F8</f>
        <v>0.37341764273889394</v>
      </c>
      <c r="H8" s="12" t="s">
        <v>153</v>
      </c>
      <c r="I8" s="12" t="s">
        <v>154</v>
      </c>
    </row>
    <row r="9" spans="1:10" ht="14.25" customHeight="1" x14ac:dyDescent="0.2">
      <c r="A9" s="5">
        <f t="shared" si="0"/>
        <v>6</v>
      </c>
      <c r="B9" s="12" t="s">
        <v>150</v>
      </c>
      <c r="C9" s="12" t="s">
        <v>155</v>
      </c>
      <c r="D9" s="16">
        <v>70000</v>
      </c>
      <c r="E9" s="12" t="s">
        <v>156</v>
      </c>
      <c r="F9" s="17">
        <v>8851</v>
      </c>
      <c r="G9" s="1">
        <f>(D1/D9)/F9</f>
        <v>0.58104814629501111</v>
      </c>
      <c r="H9" s="12" t="s">
        <v>157</v>
      </c>
      <c r="J9" s="12" t="s">
        <v>35</v>
      </c>
    </row>
    <row r="10" spans="1:10" x14ac:dyDescent="0.2">
      <c r="A10" s="5">
        <f t="shared" si="0"/>
        <v>7</v>
      </c>
      <c r="B10" s="12" t="s">
        <v>150</v>
      </c>
      <c r="C10" s="12" t="s">
        <v>158</v>
      </c>
      <c r="D10" s="16">
        <v>61403</v>
      </c>
      <c r="E10" s="12" t="s">
        <v>159</v>
      </c>
      <c r="F10" s="17">
        <v>12</v>
      </c>
      <c r="G10" s="1">
        <f>(D1/D10)/F10</f>
        <v>488.57547676823606</v>
      </c>
      <c r="H10" s="12" t="s">
        <v>160</v>
      </c>
      <c r="I10" s="12" t="s">
        <v>39</v>
      </c>
    </row>
    <row r="11" spans="1:10" x14ac:dyDescent="0.2">
      <c r="A11" s="5">
        <f t="shared" si="0"/>
        <v>8</v>
      </c>
      <c r="B11" s="12" t="s">
        <v>150</v>
      </c>
      <c r="C11" s="12" t="s">
        <v>161</v>
      </c>
      <c r="D11" s="16">
        <v>360</v>
      </c>
      <c r="E11" s="12" t="s">
        <v>162</v>
      </c>
      <c r="F11" s="17">
        <v>107000</v>
      </c>
      <c r="G11" s="1">
        <f>(D1/D11)/F11</f>
        <v>9.3457943925233646</v>
      </c>
      <c r="H11" s="12" t="s">
        <v>163</v>
      </c>
      <c r="I11" s="12" t="s">
        <v>43</v>
      </c>
    </row>
    <row r="12" spans="1:10" x14ac:dyDescent="0.2">
      <c r="A12" s="3">
        <f t="shared" si="0"/>
        <v>9</v>
      </c>
      <c r="B12" s="12" t="s">
        <v>164</v>
      </c>
      <c r="C12" s="12" t="s">
        <v>45</v>
      </c>
      <c r="D12" s="16">
        <v>1369</v>
      </c>
      <c r="E12" s="12" t="s">
        <v>165</v>
      </c>
      <c r="F12" s="17">
        <f>146100+122500</f>
        <v>268600</v>
      </c>
      <c r="G12" s="1">
        <f>(D1/D12)/F12</f>
        <v>0.97902333719684953</v>
      </c>
      <c r="H12" s="12" t="s">
        <v>166</v>
      </c>
      <c r="I12" s="12" t="s">
        <v>48</v>
      </c>
    </row>
    <row r="13" spans="1:10" ht="25.5" customHeight="1" x14ac:dyDescent="0.2">
      <c r="A13" s="3">
        <f t="shared" si="0"/>
        <v>10</v>
      </c>
      <c r="B13" s="12" t="s">
        <v>164</v>
      </c>
      <c r="C13" s="12" t="s">
        <v>49</v>
      </c>
      <c r="D13" s="16">
        <v>979</v>
      </c>
      <c r="E13" s="12" t="s">
        <v>167</v>
      </c>
      <c r="F13" s="17">
        <v>568500</v>
      </c>
      <c r="G13" s="1">
        <f>(D1/D13)/F13</f>
        <v>0.64682878711517056</v>
      </c>
      <c r="H13" s="12" t="s">
        <v>168</v>
      </c>
      <c r="I13" s="4" t="s">
        <v>52</v>
      </c>
      <c r="J13" s="12">
        <v>568500</v>
      </c>
    </row>
    <row r="14" spans="1:10" x14ac:dyDescent="0.2">
      <c r="A14" s="3">
        <f t="shared" si="0"/>
        <v>11</v>
      </c>
      <c r="B14" s="12" t="s">
        <v>164</v>
      </c>
      <c r="C14" s="12" t="s">
        <v>53</v>
      </c>
      <c r="D14" s="16">
        <v>2500</v>
      </c>
      <c r="E14" s="12" t="s">
        <v>162</v>
      </c>
      <c r="F14" s="17">
        <v>107000</v>
      </c>
      <c r="G14" s="1">
        <f>(D1/D14)/F14</f>
        <v>1.3457943925233644</v>
      </c>
      <c r="H14" s="12" t="s">
        <v>169</v>
      </c>
      <c r="I14" s="12" t="s">
        <v>55</v>
      </c>
    </row>
    <row r="15" spans="1:10" ht="15" customHeight="1" x14ac:dyDescent="0.2">
      <c r="A15" s="3">
        <f t="shared" si="0"/>
        <v>12</v>
      </c>
      <c r="B15" s="12" t="s">
        <v>164</v>
      </c>
      <c r="C15" s="12" t="s">
        <v>56</v>
      </c>
      <c r="D15" s="16">
        <v>989</v>
      </c>
      <c r="E15" s="12" t="s">
        <v>170</v>
      </c>
      <c r="F15" s="17">
        <f>125800+196800</f>
        <v>322600</v>
      </c>
      <c r="G15" s="1">
        <f>(D1/D15)/F15</f>
        <v>1.1283448372268543</v>
      </c>
      <c r="H15" s="12" t="s">
        <v>171</v>
      </c>
      <c r="I15" s="12" t="s">
        <v>59</v>
      </c>
      <c r="J15" s="4" t="s">
        <v>60</v>
      </c>
    </row>
    <row r="16" spans="1:10" x14ac:dyDescent="0.2">
      <c r="A16" s="15">
        <f t="shared" si="0"/>
        <v>13</v>
      </c>
      <c r="B16" s="12" t="s">
        <v>172</v>
      </c>
      <c r="C16" s="12" t="s">
        <v>173</v>
      </c>
      <c r="D16" s="16">
        <v>3.5</v>
      </c>
      <c r="E16" s="12" t="s">
        <v>174</v>
      </c>
      <c r="F16" s="17">
        <f>568500 * 160</f>
        <v>90960000</v>
      </c>
      <c r="G16" s="1">
        <f>(D1/D16)/F16</f>
        <v>1.1307953260459855</v>
      </c>
      <c r="H16" s="12" t="s">
        <v>175</v>
      </c>
      <c r="I16" s="12"/>
      <c r="J16" s="12" t="s">
        <v>63</v>
      </c>
    </row>
    <row r="17" spans="1:10" x14ac:dyDescent="0.2">
      <c r="A17" s="15">
        <f t="shared" si="0"/>
        <v>14</v>
      </c>
      <c r="B17" s="12" t="s">
        <v>172</v>
      </c>
      <c r="C17" s="12" t="s">
        <v>176</v>
      </c>
      <c r="D17" s="16">
        <v>70</v>
      </c>
      <c r="E17" s="12" t="s">
        <v>177</v>
      </c>
      <c r="F17" s="17">
        <f>4497600/4</f>
        <v>1124400</v>
      </c>
      <c r="G17" s="1">
        <f>(D1/D17)/F17</f>
        <v>4.5738679676779999</v>
      </c>
      <c r="H17" s="12" t="s">
        <v>178</v>
      </c>
      <c r="J17" s="12" t="s">
        <v>67</v>
      </c>
    </row>
    <row r="18" spans="1:10" x14ac:dyDescent="0.2">
      <c r="A18" s="15">
        <f t="shared" si="0"/>
        <v>15</v>
      </c>
      <c r="B18" s="12" t="s">
        <v>172</v>
      </c>
      <c r="C18" s="12" t="s">
        <v>179</v>
      </c>
      <c r="D18" s="16">
        <v>0.8</v>
      </c>
      <c r="E18" s="12" t="s">
        <v>180</v>
      </c>
      <c r="F18" s="17">
        <v>4497600</v>
      </c>
      <c r="G18" s="1">
        <f>(D1/D18)/F18</f>
        <v>100.05336179295624</v>
      </c>
      <c r="H18" s="12" t="s">
        <v>181</v>
      </c>
      <c r="J18" s="12" t="s">
        <v>20</v>
      </c>
    </row>
    <row r="19" spans="1:10" x14ac:dyDescent="0.2">
      <c r="A19" s="15">
        <f t="shared" si="0"/>
        <v>16</v>
      </c>
      <c r="B19" s="12" t="s">
        <v>172</v>
      </c>
      <c r="C19" s="12" t="s">
        <v>182</v>
      </c>
      <c r="D19" s="16">
        <v>150</v>
      </c>
      <c r="E19" s="12" t="s">
        <v>177</v>
      </c>
      <c r="F19" s="17">
        <f>4497600/4</f>
        <v>1124400</v>
      </c>
      <c r="G19" s="1">
        <f>(D1/D19)/F19</f>
        <v>2.134471718249733</v>
      </c>
      <c r="H19" s="12" t="s">
        <v>183</v>
      </c>
      <c r="I19" s="12" t="s">
        <v>73</v>
      </c>
    </row>
    <row r="20" spans="1:10" x14ac:dyDescent="0.2">
      <c r="A20" s="2">
        <f t="shared" si="0"/>
        <v>17</v>
      </c>
      <c r="B20" s="12" t="s">
        <v>172</v>
      </c>
      <c r="C20" s="12" t="s">
        <v>184</v>
      </c>
      <c r="D20" s="16">
        <v>2</v>
      </c>
      <c r="E20" s="12" t="s">
        <v>185</v>
      </c>
      <c r="F20" s="17">
        <v>3613745</v>
      </c>
      <c r="G20" s="1">
        <f>(D1/D20)/F20</f>
        <v>49.809823327323869</v>
      </c>
      <c r="H20" s="12" t="s">
        <v>186</v>
      </c>
      <c r="I20" t="s">
        <v>187</v>
      </c>
    </row>
    <row r="21" spans="1:10" x14ac:dyDescent="0.2">
      <c r="A21" s="2">
        <f t="shared" si="0"/>
        <v>18</v>
      </c>
      <c r="B21" s="12" t="s">
        <v>172</v>
      </c>
      <c r="C21" s="12" t="s">
        <v>188</v>
      </c>
      <c r="D21" s="16">
        <v>20</v>
      </c>
      <c r="E21" s="12" t="s">
        <v>189</v>
      </c>
      <c r="F21" s="17">
        <v>31488295</v>
      </c>
      <c r="G21" s="1">
        <f>(D1/D21)/F21</f>
        <v>0.571640985960021</v>
      </c>
      <c r="H21" s="12" t="s">
        <v>190</v>
      </c>
      <c r="I21" s="12" t="s">
        <v>63</v>
      </c>
    </row>
    <row r="22" spans="1:10" x14ac:dyDescent="0.2">
      <c r="A22" s="2">
        <f t="shared" si="0"/>
        <v>19</v>
      </c>
      <c r="B22" s="12" t="s">
        <v>172</v>
      </c>
      <c r="C22" s="12" t="s">
        <v>191</v>
      </c>
      <c r="D22" s="16">
        <v>40</v>
      </c>
      <c r="E22" s="12" t="s">
        <v>180</v>
      </c>
      <c r="F22" s="17">
        <v>4497600</v>
      </c>
      <c r="G22" s="1">
        <f>(D1/D22)/F22</f>
        <v>2.001067235859125</v>
      </c>
      <c r="H22" s="12" t="s">
        <v>192</v>
      </c>
      <c r="I22" s="12" t="s">
        <v>193</v>
      </c>
    </row>
    <row r="23" spans="1:10" ht="1.5" customHeight="1" x14ac:dyDescent="0.2">
      <c r="A23" s="10">
        <f t="shared" si="0"/>
        <v>20</v>
      </c>
      <c r="B23" s="12" t="s">
        <v>194</v>
      </c>
      <c r="C23" s="12" t="s">
        <v>195</v>
      </c>
      <c r="D23" s="16">
        <v>0.5</v>
      </c>
      <c r="E23" s="12" t="s">
        <v>196</v>
      </c>
      <c r="F23" s="17">
        <v>145200000</v>
      </c>
      <c r="G23" s="1">
        <f>(D1/D23)/F23</f>
        <v>4.9586776859504136</v>
      </c>
      <c r="H23" s="4" t="s">
        <v>197</v>
      </c>
      <c r="I23" s="12" t="s">
        <v>88</v>
      </c>
      <c r="J23" s="4" t="s">
        <v>198</v>
      </c>
    </row>
    <row r="24" spans="1:10" x14ac:dyDescent="0.2">
      <c r="A24" s="10">
        <f t="shared" si="0"/>
        <v>21</v>
      </c>
      <c r="B24" s="12" t="s">
        <v>194</v>
      </c>
      <c r="C24" s="12" t="s">
        <v>199</v>
      </c>
      <c r="D24" s="16">
        <v>1200</v>
      </c>
      <c r="E24" s="12" t="s">
        <v>200</v>
      </c>
      <c r="F24" s="17">
        <v>2105900</v>
      </c>
      <c r="G24" s="16">
        <f>(D1/D24)/F24</f>
        <v>0.14245690678569733</v>
      </c>
      <c r="H24" s="12" t="s">
        <v>201</v>
      </c>
      <c r="I24" s="12" t="s">
        <v>93</v>
      </c>
    </row>
    <row r="25" spans="1:10" x14ac:dyDescent="0.2">
      <c r="A25" s="10">
        <f t="shared" si="0"/>
        <v>22</v>
      </c>
      <c r="B25" s="12" t="s">
        <v>194</v>
      </c>
      <c r="C25" s="12" t="s">
        <v>202</v>
      </c>
      <c r="D25" s="16">
        <v>800000</v>
      </c>
      <c r="E25" s="12"/>
      <c r="F25" s="17"/>
      <c r="G25" s="16">
        <f>D1/D25</f>
        <v>450</v>
      </c>
      <c r="H25" s="12" t="s">
        <v>203</v>
      </c>
      <c r="I25" s="12" t="s">
        <v>96</v>
      </c>
    </row>
    <row r="26" spans="1:10" x14ac:dyDescent="0.2">
      <c r="A26" s="11">
        <f t="shared" si="0"/>
        <v>23</v>
      </c>
      <c r="B26" s="12" t="s">
        <v>194</v>
      </c>
      <c r="C26" s="12" t="s">
        <v>204</v>
      </c>
      <c r="D26" s="16">
        <v>6000</v>
      </c>
      <c r="E26" s="12" t="s">
        <v>205</v>
      </c>
      <c r="F26" s="17">
        <v>6517</v>
      </c>
      <c r="G26" s="16">
        <f>(D1/D26)/F26</f>
        <v>9.2066901948749429</v>
      </c>
      <c r="H26" s="12" t="s">
        <v>206</v>
      </c>
      <c r="I26" s="12" t="s">
        <v>207</v>
      </c>
    </row>
    <row r="27" spans="1:10" x14ac:dyDescent="0.2">
      <c r="A27" s="11">
        <f t="shared" si="0"/>
        <v>24</v>
      </c>
      <c r="B27" s="12" t="s">
        <v>194</v>
      </c>
      <c r="C27" s="12" t="s">
        <v>208</v>
      </c>
      <c r="D27" s="17">
        <v>661743</v>
      </c>
      <c r="E27" s="12" t="s">
        <v>159</v>
      </c>
      <c r="F27" s="17">
        <v>12</v>
      </c>
      <c r="G27" s="16">
        <f>(D1/D27)/F27</f>
        <v>45.334820315439678</v>
      </c>
      <c r="H27" s="12" t="s">
        <v>209</v>
      </c>
      <c r="I27" s="12" t="s">
        <v>105</v>
      </c>
      <c r="J27" s="12" t="s">
        <v>210</v>
      </c>
    </row>
    <row r="28" spans="1:10" x14ac:dyDescent="0.2">
      <c r="A28" s="11">
        <f t="shared" si="0"/>
        <v>25</v>
      </c>
      <c r="B28" s="12" t="s">
        <v>194</v>
      </c>
      <c r="C28" s="12" t="s">
        <v>211</v>
      </c>
      <c r="D28" s="16">
        <v>88696</v>
      </c>
      <c r="E28" s="12"/>
      <c r="F28" s="17"/>
      <c r="G28" s="16">
        <f>D1/D28</f>
        <v>4058.8076125191665</v>
      </c>
      <c r="H28" s="12" t="s">
        <v>212</v>
      </c>
      <c r="I28" s="12" t="s">
        <v>109</v>
      </c>
    </row>
    <row r="29" spans="1:10" x14ac:dyDescent="0.2">
      <c r="A29" s="11">
        <f t="shared" si="0"/>
        <v>26</v>
      </c>
      <c r="B29" t="s">
        <v>194</v>
      </c>
      <c r="C29" t="s">
        <v>213</v>
      </c>
      <c r="D29" s="7">
        <v>800</v>
      </c>
      <c r="E29" t="s">
        <v>214</v>
      </c>
      <c r="F29" s="13">
        <v>132000</v>
      </c>
      <c r="G29" s="7">
        <f>(D1/D29)/F29</f>
        <v>3.4090909090909092</v>
      </c>
      <c r="H29" t="s">
        <v>215</v>
      </c>
      <c r="I29" t="s">
        <v>216</v>
      </c>
    </row>
    <row r="30" spans="1:10" x14ac:dyDescent="0.2">
      <c r="F30" s="13"/>
    </row>
    <row r="31" spans="1:10" x14ac:dyDescent="0.2">
      <c r="F31" s="13"/>
    </row>
    <row r="32" spans="1:10" x14ac:dyDescent="0.2">
      <c r="C32" s="12"/>
      <c r="F32" s="13"/>
      <c r="I32" t="s">
        <v>115</v>
      </c>
    </row>
    <row r="33" spans="2:4" ht="105" customHeight="1" x14ac:dyDescent="0.2">
      <c r="C33" s="4" t="s">
        <v>217</v>
      </c>
      <c r="D33" s="19" t="s">
        <v>109</v>
      </c>
    </row>
    <row r="34" spans="2:4" x14ac:dyDescent="0.2">
      <c r="C34" s="12"/>
    </row>
    <row r="35" spans="2:4" x14ac:dyDescent="0.2">
      <c r="C35" s="12"/>
    </row>
    <row r="36" spans="2:4" x14ac:dyDescent="0.2">
      <c r="B36" s="9" t="s">
        <v>118</v>
      </c>
      <c r="C36" s="12" t="s">
        <v>119</v>
      </c>
    </row>
    <row r="37" spans="2:4" x14ac:dyDescent="0.2">
      <c r="C37" s="12" t="s">
        <v>120</v>
      </c>
    </row>
    <row r="38" spans="2:4" x14ac:dyDescent="0.2">
      <c r="C38" s="12" t="s">
        <v>121</v>
      </c>
    </row>
    <row r="39" spans="2:4" x14ac:dyDescent="0.2">
      <c r="C39" s="12" t="s">
        <v>122</v>
      </c>
    </row>
    <row r="40" spans="2:4" x14ac:dyDescent="0.2">
      <c r="C40" s="12" t="s">
        <v>123</v>
      </c>
    </row>
    <row r="41" spans="2:4" x14ac:dyDescent="0.2">
      <c r="C41" s="12" t="s">
        <v>124</v>
      </c>
    </row>
    <row r="42" spans="2:4" x14ac:dyDescent="0.2">
      <c r="C42" s="12" t="s">
        <v>125</v>
      </c>
    </row>
    <row r="43" spans="2:4" x14ac:dyDescent="0.2">
      <c r="C43" s="12" t="s">
        <v>126</v>
      </c>
    </row>
    <row r="44" spans="2:4" x14ac:dyDescent="0.2">
      <c r="C44" s="12" t="s">
        <v>127</v>
      </c>
    </row>
    <row r="45" spans="2:4" x14ac:dyDescent="0.2">
      <c r="C45" s="12" t="s">
        <v>128</v>
      </c>
    </row>
    <row r="46" spans="2:4" x14ac:dyDescent="0.2">
      <c r="C46" s="12" t="s">
        <v>129</v>
      </c>
    </row>
    <row r="47" spans="2:4" x14ac:dyDescent="0.2">
      <c r="C47" s="12" t="s">
        <v>130</v>
      </c>
    </row>
    <row r="48" spans="2:4" x14ac:dyDescent="0.2">
      <c r="C48" s="12"/>
    </row>
    <row r="49" spans="3:3" x14ac:dyDescent="0.2">
      <c r="C49" s="12"/>
    </row>
    <row r="50" spans="3:3" x14ac:dyDescent="0.2">
      <c r="C50" s="12"/>
    </row>
    <row r="51" spans="3:3" x14ac:dyDescent="0.2">
      <c r="C51" s="12"/>
    </row>
    <row r="52" spans="3:3" x14ac:dyDescent="0.2">
      <c r="C52" s="12"/>
    </row>
    <row r="53" spans="3:3" x14ac:dyDescent="0.2">
      <c r="C53" s="12"/>
    </row>
    <row r="54" spans="3:3" x14ac:dyDescent="0.2">
      <c r="C54" s="12"/>
    </row>
  </sheetData>
  <hyperlinks>
    <hyperlink ref="D33" r:id="rId1"/>
  </hyperlink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
  <sheetViews>
    <sheetView tabSelected="1" workbookViewId="0">
      <selection activeCell="D17" sqref="D17"/>
    </sheetView>
  </sheetViews>
  <sheetFormatPr defaultColWidth="17.140625" defaultRowHeight="12.75" customHeight="1" x14ac:dyDescent="0.2"/>
  <cols>
    <col min="3" max="3" width="46.85546875" customWidth="1"/>
    <col min="4" max="4" width="70.140625" customWidth="1"/>
  </cols>
  <sheetData>
    <row r="1" spans="1:4" ht="12.75" customHeight="1" x14ac:dyDescent="0.2">
      <c r="B1" s="9" t="s">
        <v>218</v>
      </c>
      <c r="C1" s="9" t="s">
        <v>219</v>
      </c>
      <c r="D1" s="9" t="s">
        <v>220</v>
      </c>
    </row>
    <row r="2" spans="1:4" ht="12.75" customHeight="1" x14ac:dyDescent="0.2">
      <c r="A2" t="s">
        <v>221</v>
      </c>
      <c r="B2" t="s">
        <v>222</v>
      </c>
      <c r="C2" t="s">
        <v>223</v>
      </c>
      <c r="D2" t="s">
        <v>224</v>
      </c>
    </row>
    <row r="3" spans="1:4" ht="12.75" customHeight="1" x14ac:dyDescent="0.2">
      <c r="A3" t="s">
        <v>225</v>
      </c>
      <c r="B3" t="s">
        <v>222</v>
      </c>
      <c r="C3" t="s">
        <v>226</v>
      </c>
      <c r="D3" t="s">
        <v>227</v>
      </c>
    </row>
    <row r="5" spans="1:4" ht="12.75" customHeight="1" x14ac:dyDescent="0.2">
      <c r="D5" t="s">
        <v>228</v>
      </c>
    </row>
    <row r="7" spans="1:4" ht="12.75" customHeight="1" x14ac:dyDescent="0.2">
      <c r="D7" s="9" t="s">
        <v>229</v>
      </c>
    </row>
    <row r="8" spans="1:4" ht="12.75" customHeight="1" x14ac:dyDescent="0.2">
      <c r="D8" t="s">
        <v>230</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GEO</vt:lpstr>
      <vt:lpstr>ENG</vt:lpstr>
      <vt:lpstr>text</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ninom</cp:lastModifiedBy>
  <dcterms:modified xsi:type="dcterms:W3CDTF">2013-02-22T07:56:17Z</dcterms:modified>
</cp:coreProperties>
</file>